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vementsciences.sharepoint.com/sites/contact/Freigegebene Dokumente/1 - SALES/3 - DOKUMENTE/"/>
    </mc:Choice>
  </mc:AlternateContent>
  <xr:revisionPtr revIDLastSave="170" documentId="13_ncr:1_{E497D991-7C93-774D-B536-0D2649EBFA1C}" xr6:coauthVersionLast="47" xr6:coauthVersionMax="47" xr10:uidLastSave="{89AB14D5-020E-A14B-AB6B-7D4EBA023946}"/>
  <bookViews>
    <workbookView xWindow="0" yWindow="500" windowWidth="28800" windowHeight="17500" xr2:uid="{67560C1B-10FC-2A44-B325-8589D2AC8127}"/>
  </bookViews>
  <sheets>
    <sheet name="Tabelle1" sheetId="1" r:id="rId1"/>
    <sheet name="Tabelle2" sheetId="3" r:id="rId2"/>
    <sheet name="Tabelle1 (2)" sheetId="2" state="hidden" r:id="rId3"/>
  </sheets>
  <definedNames>
    <definedName name="_xlnm.Print_Area" localSheetId="0">Tabelle1!$A$1:$S$46</definedName>
    <definedName name="_xlnm.Print_Area" localSheetId="2">'Tabelle1 (2)'!$A$1:$I$50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 a="1"/>
  <c r="R24" i="1" s="1"/>
  <c r="P36" i="1" l="1"/>
  <c r="P33" i="1"/>
  <c r="P38" i="1" s="1"/>
  <c r="P39" i="1" l="1"/>
  <c r="P35" i="1"/>
  <c r="P40" i="1" l="1"/>
  <c r="L33" i="1"/>
  <c r="L39" i="1" l="1"/>
  <c r="L38" i="1"/>
  <c r="L35" i="1"/>
  <c r="AI7" i="1" l="1"/>
  <c r="AI5" i="1"/>
  <c r="I37" i="2"/>
  <c r="I36" i="2"/>
  <c r="I38" i="2" s="1"/>
  <c r="I32" i="2"/>
  <c r="I33" i="2" s="1"/>
  <c r="L4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<sst xmlns="http://schemas.openxmlformats.org/spreadsheetml/2006/main" count="119" uniqueCount="83">
  <si>
    <t>Potenziell behandelbar sind alle Bewohner mit mindesten einer der folgenden Diagnosen:</t>
  </si>
  <si>
    <r>
      <t xml:space="preserve">Unter </t>
    </r>
    <r>
      <rPr>
        <b/>
        <sz val="12"/>
        <color theme="1"/>
        <rFont val="Lato Regular"/>
      </rPr>
      <t>BESA</t>
    </r>
    <r>
      <rPr>
        <sz val="12"/>
        <color theme="1"/>
        <rFont val="Lato Regular"/>
      </rPr>
      <t xml:space="preserve"> sind Bewohner potenziell codierbar, die mindestens eine der Leistungen noch </t>
    </r>
    <r>
      <rPr>
        <b/>
        <sz val="12"/>
        <color theme="1"/>
        <rFont val="Lato Regular"/>
      </rPr>
      <t>nicht</t>
    </r>
    <r>
      <rPr>
        <sz val="12"/>
        <color theme="1"/>
        <rFont val="Lato Regular"/>
      </rPr>
      <t xml:space="preserve"> codiert haben:</t>
    </r>
  </si>
  <si>
    <r>
      <t xml:space="preserve">Anteil an Mitarbeitern mit </t>
    </r>
    <r>
      <rPr>
        <b/>
        <sz val="12"/>
        <color theme="1"/>
        <rFont val="Lato Regular"/>
      </rPr>
      <t xml:space="preserve">höherer Motivation </t>
    </r>
    <r>
      <rPr>
        <sz val="12"/>
        <color theme="1"/>
        <rFont val="Lato Regular"/>
      </rPr>
      <t xml:space="preserve">aus der Erkenntnis, dass ihr Tun Wirkung zeigt : </t>
    </r>
  </si>
  <si>
    <t>◦ Beeinträchtigt körperl. Mobilität</t>
  </si>
  <si>
    <t>◦ Sturzgefahr</t>
  </si>
  <si>
    <t>◦ Tremor / Zittern / Blockaden</t>
  </si>
  <si>
    <t>◦ Spastik / Kontraktur</t>
  </si>
  <si>
    <t>◦ Durchblutungsarmut</t>
  </si>
  <si>
    <t>◦ Dekubitus</t>
  </si>
  <si>
    <t>◦ Schlafstörungen</t>
  </si>
  <si>
    <t>◦ Schmerzen</t>
  </si>
  <si>
    <t>◦ Demenz</t>
  </si>
  <si>
    <t>◦ Atembeschwerden</t>
  </si>
  <si>
    <t>◦ Opsipation</t>
  </si>
  <si>
    <t>◦ Blasen-Inkontinenz</t>
  </si>
  <si>
    <t>◦ PA 1</t>
  </si>
  <si>
    <t>◦ PB 1</t>
  </si>
  <si>
    <t>◦ PC 1</t>
  </si>
  <si>
    <t>◦ PD 1</t>
  </si>
  <si>
    <t>◦ PE 1</t>
  </si>
  <si>
    <t>◦ BA 1</t>
  </si>
  <si>
    <t>◦ IA 1</t>
  </si>
  <si>
    <t xml:space="preserve">◦ Erhalten der Beweglichkeit (2.2.1. H) </t>
  </si>
  <si>
    <t xml:space="preserve">◦ Geh- und/oder Krafttraining...  (2.2.1. L) </t>
  </si>
  <si>
    <t xml:space="preserve">Potenziell monatlicher Umsatz: </t>
  </si>
  <si>
    <t xml:space="preserve">Potenziell monatlicher Gewinn: </t>
  </si>
  <si>
    <t>◦ BB 1</t>
  </si>
  <si>
    <t>Um allen Bewohner gleich zu behandeln, empfehlen wir die Anschaffung von je einem Gerät pro Abteilung.</t>
  </si>
  <si>
    <t xml:space="preserve">Anzahl potenziell behandelbarer Bewohner in unserer Institution: </t>
  </si>
  <si>
    <t xml:space="preserve">Anzahl Bewohner, die eine dieser Gruppen / Leistungen zugeordnet werden können: </t>
  </si>
  <si>
    <t xml:space="preserve">Anzahl Abteilungen in unserer Institution: </t>
  </si>
  <si>
    <r>
      <t xml:space="preserve">Anzahl Bewohner mit </t>
    </r>
    <r>
      <rPr>
        <b/>
        <sz val="12"/>
        <color theme="1"/>
        <rFont val="Lato Regular"/>
      </rPr>
      <t>sichtbaren Verbesserungen</t>
    </r>
    <r>
      <rPr>
        <sz val="12"/>
        <color theme="1"/>
        <rFont val="Lato Regular"/>
      </rPr>
      <t xml:space="preserve"> auf Gesunheits- &amp; Gemütszustandes innerhalb 1 Monat: </t>
    </r>
  </si>
  <si>
    <r>
      <t xml:space="preserve">Unter </t>
    </r>
    <r>
      <rPr>
        <b/>
        <sz val="12"/>
        <color theme="1"/>
        <rFont val="Lato Regular"/>
      </rPr>
      <t>RAI</t>
    </r>
    <r>
      <rPr>
        <sz val="12"/>
        <color theme="1"/>
        <rFont val="Lato Regular"/>
      </rPr>
      <t xml:space="preserve"> sind Bewohner potenziell codierbar, die in eine der folgenden RUG Originalgruppen fallen:</t>
    </r>
  </si>
  <si>
    <t>Die folgenden Zahlen basieren auf der Datenauswertung von über 15'000 Behandlungen monatlich in über 100 Institutionen, die bereits mit Pegasus Spine täglich arbeiten.</t>
  </si>
  <si>
    <r>
      <t xml:space="preserve">Mindest-Anzahl </t>
    </r>
    <r>
      <rPr>
        <b/>
        <sz val="12"/>
        <color theme="1"/>
        <rFont val="Lato Regular"/>
      </rPr>
      <t>real behandelbarer</t>
    </r>
    <r>
      <rPr>
        <sz val="12"/>
        <color theme="1"/>
        <rFont val="Lato Regular"/>
      </rPr>
      <t xml:space="preserve"> Bewohner in unserer Institution: </t>
    </r>
  </si>
  <si>
    <t>◦ bei 60% der behandel- und codierbaren Bewohnern ein Stufenanstieg erreicht wird</t>
  </si>
  <si>
    <t>Ein Gewinn ab dem ersten Pegasus Spine Betriebsmonat ist möglich, da</t>
  </si>
  <si>
    <t xml:space="preserve">Institution: </t>
  </si>
  <si>
    <t>◦ dieser Stufenanstieg mindesten CHF 600 Mehrumsatz pro Bewohner und Monat generiert</t>
  </si>
  <si>
    <t>◦ mit dem bestehenden Personal bis zu 10 Bewohner pro Tag behandelt werden können</t>
  </si>
  <si>
    <t xml:space="preserve">Potenziell monatliche Kosten ab: </t>
  </si>
  <si>
    <t>Antragsformular 
zur Anschaffung von Pegasus Spine</t>
  </si>
  <si>
    <t>Unterschift</t>
  </si>
  <si>
    <t>Heimleitung:</t>
  </si>
  <si>
    <t>Pflegedienstleitung:</t>
  </si>
  <si>
    <t>◦ Beeinträchtigte körperl. Mobilität</t>
  </si>
  <si>
    <t>◦ bei 60% der behandelbaren Bewohnern ein Stufenanstieg erreicht wird</t>
  </si>
  <si>
    <t>1-Jahres-Lizenz: Einmalkosten Gesamtbetrag bei Projektstart fällig</t>
  </si>
  <si>
    <t>3-Jahres-Leasing: monatiliche Kosten</t>
  </si>
  <si>
    <t>3-Jahres-Lizenz: best-prize - Einmalkosten - Gesamtbetrag bei Projektstart fällig</t>
  </si>
  <si>
    <t>◦ IB 1</t>
  </si>
  <si>
    <t>Unsere Institution nutzt:</t>
  </si>
  <si>
    <r>
      <rPr>
        <b/>
        <sz val="12"/>
        <color theme="1"/>
        <rFont val="Lato Regular"/>
      </rPr>
      <t>RAI:</t>
    </r>
    <r>
      <rPr>
        <sz val="12"/>
        <color theme="1"/>
        <rFont val="Lato Regular"/>
      </rPr>
      <t xml:space="preserve"> Tragen Sie die Anzahl der Bewohner ein, die in eine der folgenden RUG Originalgruppen fallen:</t>
    </r>
  </si>
  <si>
    <t>+</t>
  </si>
  <si>
    <t>Merkblatt 5.30</t>
  </si>
  <si>
    <t>Merkblatt 5.27</t>
  </si>
  <si>
    <t>Merkblatt 5.22</t>
  </si>
  <si>
    <t>Merkblatt 5.19</t>
  </si>
  <si>
    <t>Abteilung / Stockwerk</t>
  </si>
  <si>
    <t>Impact</t>
  </si>
  <si>
    <t>Anzahl Geräte</t>
  </si>
  <si>
    <r>
      <t xml:space="preserve">Anteil </t>
    </r>
    <r>
      <rPr>
        <b/>
        <sz val="12"/>
        <color theme="1"/>
        <rFont val="Lato-Light"/>
      </rPr>
      <t>Bewohner</t>
    </r>
    <r>
      <rPr>
        <sz val="12"/>
        <color theme="1"/>
        <rFont val="Lato-Light"/>
      </rPr>
      <t xml:space="preserve">  mit verbesserter Lebensqualität</t>
    </r>
  </si>
  <si>
    <r>
      <rPr>
        <b/>
        <sz val="12"/>
        <color theme="1"/>
        <rFont val="Lato Regular"/>
      </rPr>
      <t>BESA:</t>
    </r>
    <r>
      <rPr>
        <sz val="12"/>
        <color theme="1"/>
        <rFont val="Lato Regular"/>
      </rPr>
      <t xml:space="preserve"> Tragen Sie die Anzahl der Bewohner ein, die aktuell beide dieser Leistungen </t>
    </r>
    <r>
      <rPr>
        <u/>
        <sz val="12"/>
        <color theme="1"/>
        <rFont val="Lato Regular"/>
      </rPr>
      <t>gleichzeitig</t>
    </r>
    <r>
      <rPr>
        <sz val="12"/>
        <color theme="1"/>
        <rFont val="Lato Regular"/>
      </rPr>
      <t xml:space="preserve"> codiert haben:</t>
    </r>
  </si>
  <si>
    <t>◦ Psychische Beschwerden</t>
  </si>
  <si>
    <t>https://movementsciences.ch/#anwendungsgebiete</t>
  </si>
  <si>
    <t># Bewohner</t>
  </si>
  <si>
    <t># Mitarbeitende</t>
  </si>
  <si>
    <r>
      <t xml:space="preserve">Anteil höher motivierten  </t>
    </r>
    <r>
      <rPr>
        <b/>
        <sz val="12"/>
        <color theme="1"/>
        <rFont val="Lato-Light"/>
      </rPr>
      <t>Mitarbeiter</t>
    </r>
    <r>
      <rPr>
        <sz val="12"/>
        <color theme="1"/>
        <rFont val="Lato-Light"/>
      </rPr>
      <t>, dank Effekten &amp; Umgang mit techn. Hilfsmittel</t>
    </r>
  </si>
  <si>
    <r>
      <rPr>
        <b/>
        <sz val="12"/>
        <color theme="1"/>
        <rFont val="Lato-Light"/>
      </rPr>
      <t xml:space="preserve">Voll-Ausrüstung   </t>
    </r>
    <r>
      <rPr>
        <b/>
        <sz val="12"/>
        <color theme="0"/>
        <rFont val="Lato-Light"/>
      </rPr>
      <t>.</t>
    </r>
    <r>
      <rPr>
        <sz val="10"/>
        <color theme="1"/>
        <rFont val="Lato-Light"/>
      </rPr>
      <t xml:space="preserve">
(pro Abteilung / Stockwerk 1 Gerät)</t>
    </r>
  </si>
  <si>
    <t>gelesen</t>
  </si>
  <si>
    <r>
      <rPr>
        <b/>
        <sz val="12"/>
        <color theme="1"/>
        <rFont val="Lato-Light"/>
      </rPr>
      <t>Deckungsbeitrag</t>
    </r>
    <r>
      <rPr>
        <sz val="12"/>
        <color theme="1"/>
        <rFont val="Lato-Light"/>
      </rPr>
      <t xml:space="preserve">    pro Monat in CHF</t>
    </r>
  </si>
  <si>
    <t>◦ Obstipation</t>
  </si>
  <si>
    <t>Teil-
Ausrüstung</t>
  </si>
  <si>
    <t>Abteilung mit Pegasus Spine</t>
  </si>
  <si>
    <t>Einnahmen in CHF</t>
  </si>
  <si>
    <t>Pegasus Spine ist ab dem ersten Betriebsmonat selbsttragend, da</t>
  </si>
  <si>
    <t>https://movementsciences.ch/blog/personalmangel_entschaerfen</t>
  </si>
  <si>
    <t>Ja</t>
  </si>
  <si>
    <t>Nein</t>
  </si>
  <si>
    <t>Potenzialanalyse
von Pegasus Spine</t>
  </si>
  <si>
    <t xml:space="preserve">Anzahl umsatzrelevant-codierbare Bewohner in unserer Institution: </t>
  </si>
  <si>
    <t>Gerätekosten in CHF</t>
  </si>
  <si>
    <t>Pro Geräte werden im Schnitt 7.5 Bewohner behandelt: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</si>
</sst>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"/>
    <numFmt numFmtId="165" formatCode="#,##0_ ;\-#,##0\ "/>
  </numFmts>
  <fonts count="2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Lato Regular"/>
    </font>
    <font>
      <b/>
      <sz val="12"/>
      <color theme="1"/>
      <name val="Lato Regular"/>
    </font>
    <font>
      <sz val="12"/>
      <color theme="1"/>
      <name val="Lato-Light"/>
    </font>
    <font>
      <sz val="18"/>
      <color theme="1"/>
      <name val="Calibri (Textkörper)"/>
    </font>
    <font>
      <sz val="18"/>
      <color theme="1"/>
      <name val="Lato Regular"/>
    </font>
    <font>
      <b/>
      <sz val="12"/>
      <color theme="1"/>
      <name val="Lato Bold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Lato Regular"/>
    </font>
    <font>
      <u/>
      <sz val="12"/>
      <color theme="10"/>
      <name val="Lato-Light"/>
    </font>
    <font>
      <sz val="12"/>
      <color theme="0"/>
      <name val="Lato-Light"/>
    </font>
    <font>
      <b/>
      <sz val="12"/>
      <color theme="1"/>
      <name val="Lato-Light"/>
    </font>
    <font>
      <sz val="5"/>
      <color theme="1"/>
      <name val="Lato-Light"/>
    </font>
    <font>
      <b/>
      <sz val="12"/>
      <color theme="0"/>
      <name val="Lato-Light"/>
    </font>
    <font>
      <sz val="10"/>
      <color theme="1"/>
      <name val="Lato-Light"/>
    </font>
    <font>
      <u/>
      <sz val="12"/>
      <color theme="1"/>
      <name val="Lato Regular"/>
    </font>
    <font>
      <sz val="12"/>
      <color rgb="FFDFE9EC"/>
      <name val="Lato-Light"/>
    </font>
    <font>
      <sz val="12"/>
      <color rgb="FFDFE9EC"/>
      <name val="Calibri"/>
      <family val="2"/>
      <scheme val="minor"/>
    </font>
    <font>
      <sz val="12"/>
      <color rgb="FF000000"/>
      <name val="Aptos Narrow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9E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4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/>
      </top>
      <bottom style="double">
        <color theme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right" vertical="center"/>
    </xf>
    <xf numFmtId="3" fontId="0" fillId="4" borderId="0" xfId="0" applyNumberFormat="1" applyFill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9" fontId="1" fillId="3" borderId="3" xfId="0" applyNumberFormat="1" applyFont="1" applyFill="1" applyBorder="1"/>
    <xf numFmtId="3" fontId="3" fillId="3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/>
    <xf numFmtId="0" fontId="3" fillId="2" borderId="4" xfId="0" applyFont="1" applyFill="1" applyBorder="1" applyProtection="1"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4" fillId="4" borderId="2" xfId="0" applyFont="1" applyFill="1" applyBorder="1"/>
    <xf numFmtId="0" fontId="7" fillId="4" borderId="0" xfId="0" applyFont="1" applyFill="1"/>
    <xf numFmtId="0" fontId="9" fillId="4" borderId="0" xfId="2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3" fontId="1" fillId="4" borderId="0" xfId="0" applyNumberFormat="1" applyFont="1" applyFill="1"/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4" fillId="6" borderId="0" xfId="0" applyFont="1" applyFill="1"/>
    <xf numFmtId="0" fontId="5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1" fillId="4" borderId="0" xfId="0" applyFont="1" applyFill="1"/>
    <xf numFmtId="0" fontId="11" fillId="4" borderId="0" xfId="0" applyFont="1" applyFill="1" applyAlignment="1" applyProtection="1">
      <alignment horizontal="left" vertical="center"/>
      <protection locked="0"/>
    </xf>
    <xf numFmtId="0" fontId="12" fillId="4" borderId="0" xfId="2" applyFont="1" applyFill="1" applyAlignment="1">
      <alignment horizontal="left" vertical="top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7" borderId="12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0" fontId="4" fillId="7" borderId="14" xfId="0" applyFont="1" applyFill="1" applyBorder="1" applyProtection="1">
      <protection locked="0"/>
    </xf>
    <xf numFmtId="0" fontId="13" fillId="4" borderId="0" xfId="0" applyFont="1" applyFill="1" applyAlignment="1">
      <alignment horizontal="left" vertical="center" wrapText="1"/>
    </xf>
    <xf numFmtId="164" fontId="13" fillId="4" borderId="0" xfId="0" applyNumberFormat="1" applyFont="1" applyFill="1" applyAlignment="1" applyProtection="1">
      <alignment horizontal="right" vertical="center" wrapText="1"/>
      <protection locked="0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13" fillId="6" borderId="0" xfId="0" applyFont="1" applyFill="1" applyAlignment="1">
      <alignment vertical="center"/>
    </xf>
    <xf numFmtId="164" fontId="13" fillId="4" borderId="0" xfId="0" applyNumberFormat="1" applyFont="1" applyFill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 wrapText="1"/>
    </xf>
    <xf numFmtId="0" fontId="12" fillId="4" borderId="0" xfId="2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 wrapText="1"/>
    </xf>
    <xf numFmtId="0" fontId="2" fillId="5" borderId="0" xfId="0" applyFont="1" applyFill="1" applyAlignment="1">
      <alignment vertical="top"/>
    </xf>
    <xf numFmtId="0" fontId="9" fillId="5" borderId="0" xfId="2" applyFill="1" applyAlignment="1">
      <alignment vertical="top"/>
    </xf>
    <xf numFmtId="0" fontId="2" fillId="5" borderId="0" xfId="0" applyFont="1" applyFill="1" applyAlignment="1">
      <alignment horizontal="right"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1" fillId="4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 vertical="center" wrapText="1"/>
    </xf>
    <xf numFmtId="0" fontId="19" fillId="6" borderId="0" xfId="0" applyFont="1" applyFill="1" applyAlignment="1">
      <alignment vertical="center"/>
    </xf>
    <xf numFmtId="0" fontId="9" fillId="5" borderId="0" xfId="2" applyFill="1" applyAlignment="1">
      <alignment horizontal="left" vertical="center"/>
    </xf>
    <xf numFmtId="0" fontId="4" fillId="5" borderId="0" xfId="0" applyFont="1" applyFill="1" applyAlignment="1">
      <alignment horizontal="right" vertical="center" wrapText="1"/>
    </xf>
    <xf numFmtId="164" fontId="13" fillId="5" borderId="0" xfId="0" applyNumberFormat="1" applyFont="1" applyFill="1" applyAlignment="1" applyProtection="1">
      <alignment horizontal="left" vertical="top" textRotation="255"/>
      <protection locked="0"/>
    </xf>
    <xf numFmtId="9" fontId="14" fillId="5" borderId="0" xfId="3" applyFont="1" applyFill="1" applyBorder="1" applyAlignment="1">
      <alignment horizontal="right" vertical="center"/>
    </xf>
    <xf numFmtId="0" fontId="20" fillId="5" borderId="0" xfId="0" applyFont="1" applyFill="1" applyProtection="1">
      <protection locked="0"/>
    </xf>
    <xf numFmtId="0" fontId="19" fillId="5" borderId="0" xfId="0" applyFont="1" applyFill="1" applyProtection="1">
      <protection locked="0"/>
    </xf>
    <xf numFmtId="0" fontId="17" fillId="2" borderId="4" xfId="0" applyFont="1" applyFill="1" applyBorder="1" applyAlignment="1" applyProtection="1">
      <alignment horizontal="right" vertical="center"/>
      <protection locked="0"/>
    </xf>
    <xf numFmtId="9" fontId="14" fillId="5" borderId="7" xfId="3" applyFont="1" applyFill="1" applyBorder="1" applyAlignment="1">
      <alignment horizontal="right" vertical="center"/>
    </xf>
    <xf numFmtId="9" fontId="14" fillId="5" borderId="16" xfId="3" applyFont="1" applyFill="1" applyBorder="1" applyAlignment="1">
      <alignment horizontal="right" vertical="center"/>
    </xf>
    <xf numFmtId="9" fontId="4" fillId="5" borderId="16" xfId="3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vertical="top"/>
    </xf>
    <xf numFmtId="0" fontId="0" fillId="8" borderId="0" xfId="0" applyFill="1" applyAlignment="1">
      <alignment horizontal="left" vertical="center"/>
    </xf>
    <xf numFmtId="0" fontId="4" fillId="8" borderId="0" xfId="0" applyFont="1" applyFill="1" applyAlignment="1">
      <alignment vertical="center"/>
    </xf>
    <xf numFmtId="0" fontId="4" fillId="8" borderId="11" xfId="0" applyFont="1" applyFill="1" applyBorder="1" applyAlignment="1" applyProtection="1">
      <alignment vertical="center"/>
      <protection locked="0"/>
    </xf>
    <xf numFmtId="0" fontId="2" fillId="8" borderId="0" xfId="0" applyFont="1" applyFill="1" applyAlignment="1">
      <alignment vertical="center"/>
    </xf>
    <xf numFmtId="0" fontId="4" fillId="8" borderId="0" xfId="0" applyFont="1" applyFill="1"/>
    <xf numFmtId="165" fontId="14" fillId="3" borderId="17" xfId="1" applyNumberFormat="1" applyFont="1" applyFill="1" applyBorder="1" applyAlignment="1">
      <alignment horizontal="right" vertical="center"/>
    </xf>
    <xf numFmtId="165" fontId="14" fillId="3" borderId="18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9" fontId="14" fillId="3" borderId="16" xfId="3" applyFont="1" applyFill="1" applyBorder="1" applyAlignment="1">
      <alignment horizontal="right" vertical="center"/>
    </xf>
    <xf numFmtId="9" fontId="14" fillId="3" borderId="7" xfId="3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right" vertical="top" wrapText="1"/>
    </xf>
    <xf numFmtId="0" fontId="4" fillId="4" borderId="19" xfId="0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horizontal="right" vertical="center"/>
    </xf>
    <xf numFmtId="165" fontId="4" fillId="4" borderId="0" xfId="1" applyNumberFormat="1" applyFont="1" applyFill="1" applyAlignment="1">
      <alignment horizontal="righ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Alignment="1">
      <alignment horizont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>
      <alignment horizontal="left" vertical="center" wrapText="1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3">
    <dxf>
      <font>
        <color theme="0" tint="-0.14996795556505021"/>
      </font>
      <fill>
        <patternFill>
          <bgColor theme="7" tint="0.7999816888943144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0" tint="-0.14996795556505021"/>
      </font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fill>
        <patternFill>
          <bgColor theme="7" tint="0.7999816888943144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DFE9EC"/>
      <color rgb="FFE6E3E9"/>
      <color rgb="FFCE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fmlaLink="A14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BQ29" lockText="1" noThreeD="1"/>
</file>

<file path=xl/ctrlProps/ctrlProp5.xml><?xml version="1.0" encoding="utf-8"?>
<formControlPr xmlns="http://schemas.microsoft.com/office/spreadsheetml/2009/9/main" objectType="CheckBox" fmlaLink="BO29" lockText="1" noThreeD="1"/>
</file>

<file path=xl/ctrlProps/ctrlProp6.xml><?xml version="1.0" encoding="utf-8"?>
<formControlPr xmlns="http://schemas.microsoft.com/office/spreadsheetml/2009/9/main" objectType="CheckBox" fmlaLink="BP29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BR29" lockText="1" noThreeD="1"/>
</file>

<file path=xl/ctrlProps/ctrlProp9.xml><?xml version="1.0" encoding="utf-8"?>
<formControlPr xmlns="http://schemas.microsoft.com/office/spreadsheetml/2009/9/main" objectType="CheckBox" fmlaLink="BS29" lockText="1" noThreeD="1"/>
</file>

<file path=xl/ctrlProps/ctrlProp10.xml><?xml version="1.0" encoding="utf-8"?>
<formControlPr xmlns="http://schemas.microsoft.com/office/spreadsheetml/2009/9/main" objectType="CheckBox" fmlaLink="BT29" lockText="1" noThreeD="1"/>
</file>

<file path=xl/ctrlProps/ctrlProp11.xml><?xml version="1.0" encoding="utf-8"?>
<formControlPr xmlns="http://schemas.microsoft.com/office/spreadsheetml/2009/9/main" objectType="CheckBox" fmlaLink="BU29" lockText="1" noThreeD="1"/>
</file>

<file path=xl/ctrlProps/ctrlProp12.xml><?xml version="1.0" encoding="utf-8"?>
<formControlPr xmlns="http://schemas.microsoft.com/office/spreadsheetml/2009/9/main" objectType="CheckBox" fmlaLink="BV29" lockText="1" noThreeD="1"/>
</file>

<file path=xl/ctrlProps/ctrlProp13.xml><?xml version="1.0" encoding="utf-8"?>
<formControlPr xmlns="http://schemas.microsoft.com/office/spreadsheetml/2009/9/main" objectType="CheckBox" fmlaLink="BW29" lockText="1" noThreeD="1"/>
</file>

<file path=xl/ctrlProps/ctrlProp14.xml><?xml version="1.0" encoding="utf-8"?>
<formControlPr xmlns="http://schemas.microsoft.com/office/spreadsheetml/2009/9/main" objectType="CheckBox" fmlaLink="BX29" lockText="1" noThreeD="1"/>
</file>

<file path=xl/ctrlProps/ctrlProp15.xml><?xml version="1.0" encoding="utf-8"?>
<formControlPr xmlns="http://schemas.microsoft.com/office/spreadsheetml/2009/9/main" objectType="CheckBox" fmlaLink="BY29" lockText="1" noThreeD="1"/>
</file>

<file path=xl/ctrlProps/ctrlProp16.xml><?xml version="1.0" encoding="utf-8"?>
<formControlPr xmlns="http://schemas.microsoft.com/office/spreadsheetml/2009/9/main" objectType="CheckBox" fmlaLink="BO29" lockText="1" noThreeD="1"/>
</file>

<file path=xl/ctrlProps/ctrlProp17.xml><?xml version="1.0" encoding="utf-8"?>
<formControlPr xmlns="http://schemas.microsoft.com/office/spreadsheetml/2009/9/main" objectType="CheckBox" fmlaLink="BO29" lockText="1" noThreeD="1"/>
</file>

<file path=xl/ctrlProps/ctrlProp18.xml><?xml version="1.0" encoding="utf-8"?>
<formControlPr xmlns="http://schemas.microsoft.com/office/spreadsheetml/2009/9/main" objectType="CheckBox" fmlaLink="BQ29" lockText="1" noThreeD="1"/>
</file>

<file path=xl/ctrlProps/ctrlProp19.xml><?xml version="1.0" encoding="utf-8"?>
<formControlPr xmlns="http://schemas.microsoft.com/office/spreadsheetml/2009/9/main" objectType="CheckBox" fmlaLink="BO29" lockText="1" noThreeD="1"/>
</file>

<file path=xl/ctrlProps/ctrlProp20.xml><?xml version="1.0" encoding="utf-8"?>
<formControlPr xmlns="http://schemas.microsoft.com/office/spreadsheetml/2009/9/main" objectType="CheckBox" fmlaLink="BO29" lockText="1" noThreeD="1"/>
</file>

<file path=xl/ctrlProps/ctrlProp21.xml><?xml version="1.0" encoding="utf-8"?>
<formControlPr xmlns="http://schemas.microsoft.com/office/spreadsheetml/2009/9/main" objectType="CheckBox" fmlaLink="BM29" lockText="1" noThreeD="1"/>
</file>

<file path=xl/ctrlProps/ctrlProp22.xml><?xml version="1.0" encoding="utf-8"?>
<formControlPr xmlns="http://schemas.microsoft.com/office/spreadsheetml/2009/9/main" objectType="CheckBox" fmlaLink="BN29" lockText="1" noThreeD="1"/>
</file>

<file path=xl/ctrlProps/ctrlProp23.xml><?xml version="1.0" encoding="utf-8"?>
<formControlPr xmlns="http://schemas.microsoft.com/office/spreadsheetml/2009/9/main" objectType="CheckBox" fmlaLink="H29" lockText="1" noThreeD="1"/>
</file>

<file path=xl/ctrlProps/ctrlProp24.xml><?xml version="1.0" encoding="utf-8"?>
<formControlPr xmlns="http://schemas.microsoft.com/office/spreadsheetml/2009/9/main" objectType="CheckBox" fmlaLink="I29" lockText="1" noThreeD="1"/>
</file>

<file path=xl/ctrlProps/ctrlProp25.xml><?xml version="1.0" encoding="utf-8"?>
<formControlPr xmlns="http://schemas.microsoft.com/office/spreadsheetml/2009/9/main" objectType="CheckBox" fmlaLink="J29" lockText="1" noThreeD="1"/>
</file>

<file path=xl/ctrlProps/ctrlProp26.xml><?xml version="1.0" encoding="utf-8"?>
<formControlPr xmlns="http://schemas.microsoft.com/office/spreadsheetml/2009/9/main" objectType="CheckBox" fmlaLink="K29" lockText="1" noThreeD="1"/>
</file>

<file path=xl/ctrlProps/ctrlProp27.xml><?xml version="1.0" encoding="utf-8"?>
<formControlPr xmlns="http://schemas.microsoft.com/office/spreadsheetml/2009/9/main" objectType="CheckBox" fmlaLink="L29" lockText="1" noThreeD="1"/>
</file>

<file path=xl/ctrlProps/ctrlProp28.xml><?xml version="1.0" encoding="utf-8"?>
<formControlPr xmlns="http://schemas.microsoft.com/office/spreadsheetml/2009/9/main" objectType="CheckBox" fmlaLink="M29" lockText="1" noThreeD="1"/>
</file>

<file path=xl/ctrlProps/ctrlProp29.xml><?xml version="1.0" encoding="utf-8"?>
<formControlPr xmlns="http://schemas.microsoft.com/office/spreadsheetml/2009/9/main" objectType="CheckBox" fmlaLink="N29" lockText="1" noThreeD="1"/>
</file>

<file path=xl/ctrlProps/ctrlProp30.xml><?xml version="1.0" encoding="utf-8"?>
<formControlPr xmlns="http://schemas.microsoft.com/office/spreadsheetml/2009/9/main" objectType="CheckBox" fmlaLink="O29" lockText="1" noThreeD="1"/>
</file>

<file path=xl/ctrlProps/ctrlProp31.xml><?xml version="1.0" encoding="utf-8"?>
<formControlPr xmlns="http://schemas.microsoft.com/office/spreadsheetml/2009/9/main" objectType="CheckBox" fmlaLink="P29" lockText="1" noThreeD="1"/>
</file>

<file path=xl/ctrlProps/ctrlProp32.xml><?xml version="1.0" encoding="utf-8"?>
<formControlPr xmlns="http://schemas.microsoft.com/office/spreadsheetml/2009/9/main" objectType="CheckBox" fmlaLink="Q29" lockText="1" noThreeD="1"/>
</file>

<file path=xl/ctrlProps/ctrlProp33.xml><?xml version="1.0" encoding="utf-8"?>
<formControlPr xmlns="http://schemas.microsoft.com/office/spreadsheetml/2009/9/main" objectType="CheckBox" fmlaLink="R29" lockText="1" noThreeD="1"/>
</file>

<file path=xl/ctrlProps/ctrlProp34.xml><?xml version="1.0" encoding="utf-8"?>
<formControlPr xmlns="http://schemas.microsoft.com/office/spreadsheetml/2009/9/main" objectType="CheckBox" fmlaLink="S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45</xdr:row>
      <xdr:rowOff>1005422</xdr:rowOff>
    </xdr:from>
    <xdr:to>
      <xdr:col>18</xdr:col>
      <xdr:colOff>279401</xdr:colOff>
      <xdr:row>45</xdr:row>
      <xdr:rowOff>1538597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69418" y="11997491"/>
          <a:ext cx="4188374" cy="533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Lato" panose="020F0502020204030203" pitchFamily="34" charset="77"/>
            </a:rPr>
            <a:t>MovementSciences AG	URL:           www.movementsciences.ch</a:t>
          </a:r>
          <a:br>
            <a:rPr lang="de-DE" sz="900">
              <a:latin typeface="Lato" panose="020F0502020204030203" pitchFamily="34" charset="77"/>
            </a:rPr>
          </a:br>
          <a:r>
            <a:rPr lang="de-DE" sz="900">
              <a:latin typeface="Lato" panose="020F0502020204030203" pitchFamily="34" charset="77"/>
            </a:rPr>
            <a:t>Giessenplatz 1		E-Mail:      support@movementsciences.ch</a:t>
          </a:r>
        </a:p>
        <a:p>
          <a:r>
            <a:rPr lang="de-DE" sz="900">
              <a:latin typeface="Lato" panose="020F0502020204030203" pitchFamily="34" charset="77"/>
            </a:rPr>
            <a:t>8600 Dübendorf		Telefon:</a:t>
          </a:r>
          <a:r>
            <a:rPr lang="de-DE" sz="900" baseline="0">
              <a:latin typeface="Lato" panose="020F0502020204030203" pitchFamily="34" charset="77"/>
            </a:rPr>
            <a:t>    +41 44 518 07 50</a:t>
          </a:r>
          <a:endParaRPr lang="de-DE" sz="900">
            <a:latin typeface="Lato" panose="020F0502020204030203" pitchFamily="34" charset="77"/>
          </a:endParaRPr>
        </a:p>
      </xdr:txBody>
    </xdr:sp>
    <xdr:clientData/>
  </xdr:twoCellAnchor>
  <xdr:twoCellAnchor editAs="oneCell">
    <xdr:from>
      <xdr:col>0</xdr:col>
      <xdr:colOff>23092</xdr:colOff>
      <xdr:row>45</xdr:row>
      <xdr:rowOff>1022741</xdr:rowOff>
    </xdr:from>
    <xdr:to>
      <xdr:col>2</xdr:col>
      <xdr:colOff>488786</xdr:colOff>
      <xdr:row>45</xdr:row>
      <xdr:rowOff>1508497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2" y="12014810"/>
          <a:ext cx="1604315" cy="4857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177800</xdr:rowOff>
        </xdr:from>
        <xdr:to>
          <xdr:col>0</xdr:col>
          <xdr:colOff>279400</xdr:colOff>
          <xdr:row>14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63500</xdr:rowOff>
        </xdr:from>
        <xdr:to>
          <xdr:col>0</xdr:col>
          <xdr:colOff>279400</xdr:colOff>
          <xdr:row>21</xdr:row>
          <xdr:rowOff>25400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635000</xdr:colOff>
          <xdr:row>25</xdr:row>
          <xdr:rowOff>152400</xdr:rowOff>
        </xdr:from>
        <xdr:to>
          <xdr:col>67</xdr:col>
          <xdr:colOff>63500</xdr:colOff>
          <xdr:row>26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63500</xdr:rowOff>
        </xdr:from>
        <xdr:to>
          <xdr:col>64</xdr:col>
          <xdr:colOff>241300</xdr:colOff>
          <xdr:row>29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28</xdr:row>
          <xdr:rowOff>63500</xdr:rowOff>
        </xdr:from>
        <xdr:to>
          <xdr:col>66</xdr:col>
          <xdr:colOff>241300</xdr:colOff>
          <xdr:row>29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28</xdr:row>
          <xdr:rowOff>63500</xdr:rowOff>
        </xdr:from>
        <xdr:to>
          <xdr:col>67</xdr:col>
          <xdr:colOff>241300</xdr:colOff>
          <xdr:row>29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28</xdr:row>
          <xdr:rowOff>63500</xdr:rowOff>
        </xdr:from>
        <xdr:to>
          <xdr:col>68</xdr:col>
          <xdr:colOff>241300</xdr:colOff>
          <xdr:row>29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28</xdr:row>
          <xdr:rowOff>63500</xdr:rowOff>
        </xdr:from>
        <xdr:to>
          <xdr:col>69</xdr:col>
          <xdr:colOff>241300</xdr:colOff>
          <xdr:row>29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28</xdr:row>
          <xdr:rowOff>63500</xdr:rowOff>
        </xdr:from>
        <xdr:to>
          <xdr:col>70</xdr:col>
          <xdr:colOff>241300</xdr:colOff>
          <xdr:row>29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28</xdr:row>
          <xdr:rowOff>63500</xdr:rowOff>
        </xdr:from>
        <xdr:to>
          <xdr:col>71</xdr:col>
          <xdr:colOff>241300</xdr:colOff>
          <xdr:row>29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28</xdr:row>
          <xdr:rowOff>63500</xdr:rowOff>
        </xdr:from>
        <xdr:to>
          <xdr:col>72</xdr:col>
          <xdr:colOff>241300</xdr:colOff>
          <xdr:row>29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28</xdr:row>
          <xdr:rowOff>63500</xdr:rowOff>
        </xdr:from>
        <xdr:to>
          <xdr:col>73</xdr:col>
          <xdr:colOff>241300</xdr:colOff>
          <xdr:row>29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28</xdr:row>
          <xdr:rowOff>63500</xdr:rowOff>
        </xdr:from>
        <xdr:to>
          <xdr:col>74</xdr:col>
          <xdr:colOff>241300</xdr:colOff>
          <xdr:row>29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28</xdr:row>
          <xdr:rowOff>63500</xdr:rowOff>
        </xdr:from>
        <xdr:to>
          <xdr:col>75</xdr:col>
          <xdr:colOff>241300</xdr:colOff>
          <xdr:row>29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28</xdr:row>
          <xdr:rowOff>63500</xdr:rowOff>
        </xdr:from>
        <xdr:to>
          <xdr:col>76</xdr:col>
          <xdr:colOff>241300</xdr:colOff>
          <xdr:row>29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63500</xdr:rowOff>
        </xdr:from>
        <xdr:to>
          <xdr:col>64</xdr:col>
          <xdr:colOff>241300</xdr:colOff>
          <xdr:row>29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63500</xdr:rowOff>
        </xdr:from>
        <xdr:to>
          <xdr:col>64</xdr:col>
          <xdr:colOff>241300</xdr:colOff>
          <xdr:row>29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28</xdr:row>
          <xdr:rowOff>63500</xdr:rowOff>
        </xdr:from>
        <xdr:to>
          <xdr:col>66</xdr:col>
          <xdr:colOff>241300</xdr:colOff>
          <xdr:row>29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28</xdr:row>
          <xdr:rowOff>63500</xdr:rowOff>
        </xdr:from>
        <xdr:to>
          <xdr:col>66</xdr:col>
          <xdr:colOff>241300</xdr:colOff>
          <xdr:row>29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28</xdr:row>
          <xdr:rowOff>63500</xdr:rowOff>
        </xdr:from>
        <xdr:to>
          <xdr:col>66</xdr:col>
          <xdr:colOff>241300</xdr:colOff>
          <xdr:row>29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63500</xdr:rowOff>
        </xdr:from>
        <xdr:to>
          <xdr:col>64</xdr:col>
          <xdr:colOff>241300</xdr:colOff>
          <xdr:row>28</xdr:row>
          <xdr:rowOff>317500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28</xdr:row>
          <xdr:rowOff>63500</xdr:rowOff>
        </xdr:from>
        <xdr:to>
          <xdr:col>65</xdr:col>
          <xdr:colOff>241300</xdr:colOff>
          <xdr:row>28</xdr:row>
          <xdr:rowOff>317500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63500</xdr:rowOff>
        </xdr:from>
        <xdr:to>
          <xdr:col>7</xdr:col>
          <xdr:colOff>241300</xdr:colOff>
          <xdr:row>28</xdr:row>
          <xdr:rowOff>317500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63500</xdr:rowOff>
        </xdr:from>
        <xdr:to>
          <xdr:col>8</xdr:col>
          <xdr:colOff>241300</xdr:colOff>
          <xdr:row>28</xdr:row>
          <xdr:rowOff>317500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63500</xdr:rowOff>
        </xdr:from>
        <xdr:to>
          <xdr:col>9</xdr:col>
          <xdr:colOff>241300</xdr:colOff>
          <xdr:row>28</xdr:row>
          <xdr:rowOff>317500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63500</xdr:rowOff>
        </xdr:from>
        <xdr:to>
          <xdr:col>10</xdr:col>
          <xdr:colOff>241300</xdr:colOff>
          <xdr:row>28</xdr:row>
          <xdr:rowOff>317500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63500</xdr:rowOff>
        </xdr:from>
        <xdr:to>
          <xdr:col>11</xdr:col>
          <xdr:colOff>241300</xdr:colOff>
          <xdr:row>28</xdr:row>
          <xdr:rowOff>317500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63500</xdr:rowOff>
        </xdr:from>
        <xdr:to>
          <xdr:col>12</xdr:col>
          <xdr:colOff>241300</xdr:colOff>
          <xdr:row>28</xdr:row>
          <xdr:rowOff>317500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63500</xdr:rowOff>
        </xdr:from>
        <xdr:to>
          <xdr:col>13</xdr:col>
          <xdr:colOff>241300</xdr:colOff>
          <xdr:row>28</xdr:row>
          <xdr:rowOff>317500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63500</xdr:rowOff>
        </xdr:from>
        <xdr:to>
          <xdr:col>14</xdr:col>
          <xdr:colOff>241300</xdr:colOff>
          <xdr:row>28</xdr:row>
          <xdr:rowOff>317500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63500</xdr:rowOff>
        </xdr:from>
        <xdr:to>
          <xdr:col>15</xdr:col>
          <xdr:colOff>241300</xdr:colOff>
          <xdr:row>28</xdr:row>
          <xdr:rowOff>317500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63500</xdr:rowOff>
        </xdr:from>
        <xdr:to>
          <xdr:col>16</xdr:col>
          <xdr:colOff>241300</xdr:colOff>
          <xdr:row>28</xdr:row>
          <xdr:rowOff>317500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63500</xdr:rowOff>
        </xdr:from>
        <xdr:to>
          <xdr:col>17</xdr:col>
          <xdr:colOff>241300</xdr:colOff>
          <xdr:row>28</xdr:row>
          <xdr:rowOff>317500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63500</xdr:rowOff>
        </xdr:from>
        <xdr:to>
          <xdr:col>18</xdr:col>
          <xdr:colOff>241300</xdr:colOff>
          <xdr:row>28</xdr:row>
          <xdr:rowOff>317500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266701</xdr:colOff>
      <xdr:row>49</xdr:row>
      <xdr:rowOff>674254</xdr:rowOff>
    </xdr:from>
    <xdr:to>
      <xdr:col>9</xdr:col>
      <xdr:colOff>1</xdr:colOff>
      <xdr:row>50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68701" y="11570854"/>
          <a:ext cx="4102100" cy="557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Lato" panose="020F0502020204030203" pitchFamily="34" charset="77"/>
            </a:rPr>
            <a:t>MovementSciences AG	URL:           www.movementsciences.ch</a:t>
          </a:r>
          <a:br>
            <a:rPr lang="de-DE" sz="900">
              <a:latin typeface="Lato" panose="020F0502020204030203" pitchFamily="34" charset="77"/>
            </a:rPr>
          </a:br>
          <a:r>
            <a:rPr lang="de-DE" sz="900">
              <a:latin typeface="Lato" panose="020F0502020204030203" pitchFamily="34" charset="77"/>
            </a:rPr>
            <a:t>Giessenplatz 1		E-Mail:      support@movementsciences.ch</a:t>
          </a:r>
        </a:p>
        <a:p>
          <a:r>
            <a:rPr lang="de-DE" sz="900">
              <a:latin typeface="Lato" panose="020F0502020204030203" pitchFamily="34" charset="77"/>
            </a:rPr>
            <a:t>8600 Dübendorf		Telefon:</a:t>
          </a:r>
          <a:r>
            <a:rPr lang="de-DE" sz="900" baseline="0">
              <a:latin typeface="Lato" panose="020F0502020204030203" pitchFamily="34" charset="77"/>
            </a:rPr>
            <a:t>    +41 44 518 07 50</a:t>
          </a:r>
          <a:endParaRPr lang="de-DE" sz="900">
            <a:latin typeface="Lato" panose="020F0502020204030203" pitchFamily="34" charset="77"/>
          </a:endParaRPr>
        </a:p>
      </xdr:txBody>
    </xdr:sp>
    <xdr:clientData/>
  </xdr:twoCellAnchor>
  <xdr:twoCellAnchor editAs="oneCell">
    <xdr:from>
      <xdr:col>0</xdr:col>
      <xdr:colOff>23092</xdr:colOff>
      <xdr:row>49</xdr:row>
      <xdr:rowOff>716973</xdr:rowOff>
    </xdr:from>
    <xdr:to>
      <xdr:col>1</xdr:col>
      <xdr:colOff>797687</xdr:colOff>
      <xdr:row>49</xdr:row>
      <xdr:rowOff>1201882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2" y="11613573"/>
          <a:ext cx="1600095" cy="484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https://movementsciences.ch/blog/personalmangel_entschaerfen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movementsciences.ch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EE2A-39FA-C249-841A-CEBF85E1F2D7}">
  <sheetPr>
    <pageSetUpPr fitToPage="1"/>
  </sheetPr>
  <dimension ref="A1:DD420"/>
  <sheetViews>
    <sheetView tabSelected="1" zoomScale="107" zoomScaleNormal="87" workbookViewId="0">
      <selection activeCell="R42" sqref="R42"/>
    </sheetView>
  </sheetViews>
  <sheetFormatPr baseColWidth="10" defaultRowHeight="16"/>
  <cols>
    <col min="1" max="1" width="4" customWidth="1"/>
    <col min="2" max="2" width="10.83203125" customWidth="1"/>
    <col min="3" max="3" width="10.83203125" style="45"/>
    <col min="4" max="4" width="11.6640625" customWidth="1"/>
    <col min="6" max="10" width="4" customWidth="1"/>
    <col min="11" max="19" width="4" style="34" customWidth="1"/>
    <col min="20" max="20" width="6.33203125" style="34" bestFit="1" customWidth="1"/>
    <col min="21" max="22" width="5.6640625" style="34" bestFit="1" customWidth="1"/>
    <col min="23" max="28" width="10.83203125" style="34"/>
    <col min="29" max="46" width="0" style="34" hidden="1" customWidth="1"/>
    <col min="47" max="47" width="10.83203125" style="34"/>
    <col min="48" max="48" width="10.83203125" style="99" customWidth="1"/>
    <col min="49" max="108" width="10.83203125" style="99"/>
  </cols>
  <sheetData>
    <row r="1" spans="1:108" s="4" customFormat="1" ht="50" customHeight="1">
      <c r="A1" s="117" t="s">
        <v>79</v>
      </c>
      <c r="B1" s="117"/>
      <c r="C1" s="117"/>
      <c r="D1" s="117"/>
      <c r="E1" s="118" t="s">
        <v>37</v>
      </c>
      <c r="F1" s="118"/>
      <c r="G1" s="119"/>
      <c r="H1" s="122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</row>
    <row r="2" spans="1:108" s="4" customFormat="1" ht="54" customHeight="1">
      <c r="A2" s="31"/>
      <c r="B2" s="32"/>
      <c r="C2" s="39"/>
      <c r="D2" s="15"/>
      <c r="E2" s="15"/>
      <c r="F2" s="15"/>
      <c r="G2" s="15"/>
      <c r="H2" s="19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</row>
    <row r="3" spans="1:108" s="1" customFormat="1" ht="16" customHeight="1">
      <c r="A3" s="74" t="s">
        <v>0</v>
      </c>
      <c r="B3" s="74"/>
      <c r="C3" s="9"/>
      <c r="D3" s="74"/>
      <c r="E3" s="74"/>
      <c r="F3" s="74"/>
      <c r="G3" s="74"/>
      <c r="H3" s="79"/>
      <c r="I3" s="74"/>
      <c r="J3" s="80"/>
      <c r="K3" s="80"/>
      <c r="L3" s="80"/>
      <c r="M3" s="80"/>
      <c r="N3" s="3"/>
      <c r="O3" s="3"/>
      <c r="P3" s="3"/>
      <c r="Q3" s="3"/>
      <c r="R3" s="3"/>
      <c r="S3" s="3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</row>
    <row r="4" spans="1:108">
      <c r="A4" s="18"/>
      <c r="B4" s="22" t="s">
        <v>3</v>
      </c>
      <c r="C4" s="41"/>
      <c r="D4" s="22"/>
      <c r="E4" s="22" t="s">
        <v>7</v>
      </c>
      <c r="F4" s="22"/>
      <c r="G4" s="22"/>
      <c r="H4" s="22"/>
      <c r="I4" s="22"/>
      <c r="J4" s="23"/>
      <c r="K4" s="22" t="s">
        <v>11</v>
      </c>
      <c r="L4" s="23"/>
      <c r="M4" s="23"/>
      <c r="N4" s="23"/>
      <c r="O4" s="23"/>
      <c r="P4" s="23"/>
      <c r="Q4" s="23"/>
      <c r="R4" s="23"/>
      <c r="S4" s="23"/>
    </row>
    <row r="5" spans="1:108">
      <c r="A5" s="18"/>
      <c r="B5" s="22" t="s">
        <v>4</v>
      </c>
      <c r="C5" s="41"/>
      <c r="D5" s="22"/>
      <c r="E5" s="22" t="s">
        <v>8</v>
      </c>
      <c r="F5" s="22"/>
      <c r="G5" s="22"/>
      <c r="H5" s="22"/>
      <c r="I5" s="22"/>
      <c r="J5" s="23"/>
      <c r="K5" s="22" t="s">
        <v>12</v>
      </c>
      <c r="L5" s="23"/>
      <c r="M5" s="23"/>
      <c r="N5" s="23"/>
      <c r="O5" s="23"/>
      <c r="P5" s="23"/>
      <c r="Q5" s="23"/>
      <c r="R5" s="23"/>
      <c r="S5" s="23"/>
      <c r="AC5" s="34" t="s">
        <v>49</v>
      </c>
      <c r="AI5" s="34">
        <f>14400/3</f>
        <v>4800</v>
      </c>
      <c r="AJ5" s="34" t="s">
        <v>77</v>
      </c>
    </row>
    <row r="6" spans="1:108">
      <c r="A6" s="18"/>
      <c r="B6" s="22" t="s">
        <v>5</v>
      </c>
      <c r="C6" s="41"/>
      <c r="D6" s="22"/>
      <c r="E6" s="22" t="s">
        <v>9</v>
      </c>
      <c r="F6" s="22"/>
      <c r="G6" s="22"/>
      <c r="H6" s="22"/>
      <c r="I6" s="22"/>
      <c r="J6" s="22"/>
      <c r="K6" s="22" t="s">
        <v>71</v>
      </c>
      <c r="L6" s="22"/>
      <c r="M6" s="22"/>
      <c r="N6" s="22"/>
      <c r="O6" s="22"/>
      <c r="P6" s="22"/>
      <c r="Q6" s="22"/>
      <c r="R6" s="22"/>
      <c r="S6" s="22"/>
      <c r="AC6" s="34" t="s">
        <v>47</v>
      </c>
      <c r="AI6" s="34">
        <v>9000</v>
      </c>
      <c r="AJ6" s="34" t="s">
        <v>78</v>
      </c>
    </row>
    <row r="7" spans="1:108" ht="18" customHeight="1">
      <c r="A7" s="18"/>
      <c r="B7" s="78" t="s">
        <v>6</v>
      </c>
      <c r="C7" s="78"/>
      <c r="D7" s="78"/>
      <c r="E7" s="78" t="s">
        <v>10</v>
      </c>
      <c r="F7" s="78"/>
      <c r="G7" s="78"/>
      <c r="H7" s="78"/>
      <c r="I7" s="78"/>
      <c r="J7" s="78"/>
      <c r="K7" s="78" t="s">
        <v>63</v>
      </c>
      <c r="L7" s="78"/>
      <c r="M7" s="78"/>
      <c r="N7" s="78"/>
      <c r="O7" s="78"/>
      <c r="P7" s="78"/>
      <c r="Q7" s="22"/>
      <c r="R7" s="22"/>
      <c r="S7" s="22"/>
      <c r="AC7" s="34" t="s">
        <v>48</v>
      </c>
      <c r="AI7" s="34">
        <f>450*12</f>
        <v>5400</v>
      </c>
    </row>
    <row r="8" spans="1:108" s="73" customFormat="1" ht="20" customHeight="1">
      <c r="B8" s="69" t="s">
        <v>64</v>
      </c>
      <c r="C8" s="70"/>
      <c r="D8" s="68"/>
      <c r="E8" s="68"/>
      <c r="F8" s="90"/>
      <c r="G8" s="68"/>
      <c r="H8" s="68"/>
      <c r="I8" s="68"/>
      <c r="J8" s="71"/>
      <c r="K8" s="71"/>
      <c r="L8" s="71"/>
      <c r="M8" s="71"/>
      <c r="N8" s="71"/>
      <c r="O8" s="71"/>
      <c r="P8" s="71"/>
      <c r="Q8" s="71"/>
      <c r="R8" s="84" t="s">
        <v>69</v>
      </c>
      <c r="S8" s="94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</row>
    <row r="9" spans="1:108" s="4" customFormat="1" ht="8" customHeight="1">
      <c r="A9" s="6"/>
      <c r="B9" s="6"/>
      <c r="C9" s="8"/>
      <c r="D9" s="6"/>
      <c r="E9" s="6"/>
      <c r="F9" s="6"/>
      <c r="G9" s="6"/>
      <c r="H9" s="6"/>
      <c r="I9" s="6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</row>
    <row r="10" spans="1:108">
      <c r="B10" s="7"/>
      <c r="C10" s="42"/>
      <c r="D10" s="7"/>
      <c r="E10" s="7"/>
      <c r="F10" s="7"/>
      <c r="G10" s="7"/>
      <c r="H10" s="7"/>
      <c r="I10" s="4"/>
      <c r="J10" s="4"/>
      <c r="K10" s="4"/>
      <c r="L10" s="4"/>
      <c r="M10" s="4"/>
      <c r="N10" s="4"/>
      <c r="O10" s="4"/>
      <c r="P10" s="4"/>
      <c r="Q10" s="8" t="s">
        <v>28</v>
      </c>
      <c r="R10" s="109"/>
      <c r="S10" s="110"/>
    </row>
    <row r="11" spans="1:108" s="4" customFormat="1">
      <c r="A11" s="6"/>
      <c r="B11" s="6"/>
      <c r="C11" s="8"/>
      <c r="D11" s="6"/>
      <c r="E11" s="6"/>
      <c r="F11" s="6"/>
      <c r="G11" s="6"/>
      <c r="H11" s="6"/>
      <c r="I11" s="6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</row>
    <row r="12" spans="1:108" s="4" customFormat="1">
      <c r="A12" s="6"/>
      <c r="B12" s="6"/>
      <c r="C12" s="8"/>
      <c r="D12" s="6"/>
      <c r="E12" s="6"/>
      <c r="F12" s="6"/>
      <c r="G12" s="6"/>
      <c r="H12" s="6"/>
      <c r="I12" s="6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</row>
    <row r="13" spans="1:108" s="4" customFormat="1">
      <c r="A13" s="7" t="s">
        <v>51</v>
      </c>
      <c r="B13" s="7"/>
      <c r="C13" s="42"/>
      <c r="D13" s="6"/>
      <c r="E13" s="6"/>
      <c r="F13" s="6"/>
      <c r="G13" s="6"/>
      <c r="H13" s="6"/>
      <c r="I13" s="6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</row>
    <row r="14" spans="1:108" s="2" customFormat="1" ht="23" customHeight="1">
      <c r="A14" s="49">
        <v>2</v>
      </c>
      <c r="B14" s="24" t="s">
        <v>52</v>
      </c>
      <c r="C14" s="40"/>
      <c r="D14" s="24"/>
      <c r="E14" s="24"/>
      <c r="F14" s="24"/>
      <c r="G14" s="24"/>
      <c r="H14" s="24"/>
      <c r="I14" s="24"/>
      <c r="J14" s="25"/>
      <c r="K14" s="23"/>
      <c r="L14" s="23"/>
      <c r="M14" s="23"/>
      <c r="N14" s="23"/>
      <c r="O14" s="23"/>
      <c r="P14" s="23"/>
      <c r="Q14" s="23"/>
      <c r="R14" s="23"/>
      <c r="S14" s="23"/>
      <c r="T14" s="34"/>
      <c r="U14" s="34"/>
      <c r="V14" s="34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41" t="s">
        <v>15</v>
      </c>
      <c r="AM14" s="41" t="s">
        <v>16</v>
      </c>
      <c r="AN14" s="41" t="s">
        <v>17</v>
      </c>
      <c r="AO14" s="41" t="s">
        <v>18</v>
      </c>
      <c r="AP14" s="41" t="s">
        <v>19</v>
      </c>
      <c r="AQ14" s="41" t="s">
        <v>20</v>
      </c>
      <c r="AR14" s="41" t="s">
        <v>26</v>
      </c>
      <c r="AS14" s="41" t="s">
        <v>21</v>
      </c>
      <c r="AT14" s="41" t="s">
        <v>50</v>
      </c>
      <c r="AU14" s="36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</row>
    <row r="15" spans="1:108">
      <c r="A15" s="47"/>
      <c r="B15" s="41" t="s">
        <v>15</v>
      </c>
      <c r="C15" s="27"/>
      <c r="D15" s="41" t="s">
        <v>20</v>
      </c>
      <c r="E15" s="27"/>
      <c r="F15" s="26"/>
      <c r="G15" s="26"/>
      <c r="H15" s="26"/>
      <c r="I15" s="41" t="s">
        <v>21</v>
      </c>
      <c r="J15" s="109"/>
      <c r="K15" s="110"/>
      <c r="L15" s="23"/>
      <c r="M15" s="23"/>
      <c r="N15" s="23"/>
      <c r="O15" s="23"/>
      <c r="P15" s="125" t="s">
        <v>54</v>
      </c>
      <c r="Q15" s="126"/>
      <c r="R15" s="126"/>
      <c r="S15" s="127"/>
      <c r="AK15" s="34" t="s">
        <v>54</v>
      </c>
      <c r="AL15" s="34">
        <v>1</v>
      </c>
      <c r="AM15" s="34">
        <v>0</v>
      </c>
      <c r="AN15" s="34">
        <v>0</v>
      </c>
      <c r="AO15" s="34">
        <v>1</v>
      </c>
      <c r="AP15" s="34">
        <v>1</v>
      </c>
      <c r="AQ15" s="34">
        <v>1</v>
      </c>
      <c r="AR15" s="34">
        <v>1</v>
      </c>
      <c r="AS15" s="34">
        <v>2</v>
      </c>
      <c r="AT15" s="34">
        <v>1</v>
      </c>
    </row>
    <row r="16" spans="1:108">
      <c r="A16" s="47"/>
      <c r="B16" s="41" t="s">
        <v>16</v>
      </c>
      <c r="C16" s="27"/>
      <c r="D16" s="41" t="s">
        <v>26</v>
      </c>
      <c r="E16" s="27"/>
      <c r="F16" s="26"/>
      <c r="G16" s="26"/>
      <c r="H16" s="26"/>
      <c r="I16" s="41" t="s">
        <v>50</v>
      </c>
      <c r="J16" s="109"/>
      <c r="K16" s="110"/>
      <c r="L16" s="23"/>
      <c r="M16" s="23"/>
      <c r="N16" s="23"/>
      <c r="O16" s="23"/>
      <c r="P16" s="23"/>
      <c r="Q16" s="23"/>
      <c r="R16" s="23"/>
      <c r="S16" s="23"/>
      <c r="AK16" s="34" t="s">
        <v>55</v>
      </c>
      <c r="AL16" s="34">
        <v>1</v>
      </c>
      <c r="AM16" s="34">
        <v>1</v>
      </c>
      <c r="AN16" s="34">
        <v>0</v>
      </c>
      <c r="AO16" s="34">
        <v>0</v>
      </c>
      <c r="AP16" s="34">
        <v>0</v>
      </c>
      <c r="AQ16" s="34">
        <v>1</v>
      </c>
      <c r="AR16" s="34">
        <v>1</v>
      </c>
      <c r="AS16" s="34">
        <v>3</v>
      </c>
      <c r="AT16" s="34">
        <v>1</v>
      </c>
    </row>
    <row r="17" spans="1:108">
      <c r="A17" s="47"/>
      <c r="B17" s="41" t="s">
        <v>17</v>
      </c>
      <c r="C17" s="27"/>
      <c r="D17" s="41"/>
      <c r="E17" s="22"/>
      <c r="F17" s="22"/>
      <c r="G17" s="26"/>
      <c r="H17" s="26"/>
      <c r="I17" s="26"/>
      <c r="J17" s="23"/>
      <c r="K17" s="23"/>
      <c r="L17" s="23"/>
      <c r="M17" s="23"/>
      <c r="N17" s="23"/>
      <c r="O17" s="23"/>
      <c r="P17" s="23"/>
      <c r="Q17" s="23"/>
      <c r="R17" s="23"/>
      <c r="S17" s="23"/>
      <c r="AK17" s="34" t="s">
        <v>56</v>
      </c>
      <c r="AL17" s="34">
        <v>1</v>
      </c>
      <c r="AM17" s="34">
        <v>0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2</v>
      </c>
      <c r="AT17" s="34">
        <v>2</v>
      </c>
    </row>
    <row r="18" spans="1:108">
      <c r="A18" s="47"/>
      <c r="B18" s="41" t="s">
        <v>18</v>
      </c>
      <c r="C18" s="27"/>
      <c r="D18" s="41"/>
      <c r="E18" s="22"/>
      <c r="F18" s="22"/>
      <c r="G18" s="26"/>
      <c r="H18" s="26"/>
      <c r="I18" s="26"/>
      <c r="J18" s="23"/>
      <c r="K18" s="23"/>
      <c r="L18" s="23"/>
      <c r="M18" s="23"/>
      <c r="N18" s="23"/>
      <c r="O18" s="23"/>
      <c r="P18" s="23"/>
      <c r="Q18" s="23"/>
      <c r="R18" s="23"/>
      <c r="S18" s="23"/>
      <c r="AK18" s="34" t="s">
        <v>57</v>
      </c>
      <c r="AL18" s="34">
        <v>1</v>
      </c>
      <c r="AM18" s="34">
        <v>0</v>
      </c>
      <c r="AN18" s="34">
        <v>0</v>
      </c>
      <c r="AO18" s="34">
        <v>0</v>
      </c>
      <c r="AP18" s="34">
        <v>0</v>
      </c>
      <c r="AQ18" s="34">
        <v>1</v>
      </c>
      <c r="AR18" s="34">
        <v>1</v>
      </c>
      <c r="AS18" s="34">
        <v>3</v>
      </c>
      <c r="AT18" s="34">
        <v>1</v>
      </c>
    </row>
    <row r="19" spans="1:108">
      <c r="A19" s="47"/>
      <c r="B19" s="41" t="s">
        <v>19</v>
      </c>
      <c r="C19" s="27"/>
      <c r="D19" s="41"/>
      <c r="E19" s="22"/>
      <c r="F19" s="22"/>
      <c r="G19" s="26"/>
      <c r="H19" s="26"/>
      <c r="I19" s="26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08" s="4" customFormat="1" ht="5" customHeight="1">
      <c r="A20" s="6"/>
      <c r="B20" s="6"/>
      <c r="C20" s="8"/>
      <c r="D20" s="6"/>
      <c r="E20" s="6"/>
      <c r="F20" s="6"/>
      <c r="G20" s="6"/>
      <c r="H20" s="6"/>
      <c r="I20" s="6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</row>
    <row r="21" spans="1:108" s="2" customFormat="1" ht="23" customHeight="1">
      <c r="A21" s="49">
        <v>1</v>
      </c>
      <c r="B21" s="24" t="s">
        <v>62</v>
      </c>
      <c r="C21" s="40"/>
      <c r="D21" s="24"/>
      <c r="E21" s="24"/>
      <c r="F21" s="24"/>
      <c r="G21" s="24"/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</row>
    <row r="22" spans="1:108">
      <c r="A22" s="18"/>
      <c r="B22" s="22" t="s">
        <v>22</v>
      </c>
      <c r="C22" s="22"/>
      <c r="D22" s="41"/>
      <c r="E22" s="46" t="s">
        <v>53</v>
      </c>
      <c r="F22" s="22" t="s">
        <v>23</v>
      </c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109"/>
      <c r="S22" s="110"/>
    </row>
    <row r="23" spans="1:108" s="4" customFormat="1" ht="8" customHeight="1">
      <c r="A23" s="6"/>
      <c r="B23" s="6"/>
      <c r="C23" s="8"/>
      <c r="D23" s="6"/>
      <c r="E23" s="6"/>
      <c r="F23" s="6"/>
      <c r="G23" s="6"/>
      <c r="H23" s="6"/>
      <c r="I23" s="6"/>
      <c r="K23" s="48"/>
      <c r="L23" s="48"/>
      <c r="M23" s="48"/>
      <c r="N23" s="48"/>
      <c r="O23" s="48"/>
      <c r="P23" s="48"/>
      <c r="Q23" s="48"/>
      <c r="R23" s="48"/>
      <c r="S23" s="48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</row>
    <row r="24" spans="1:108">
      <c r="B24" s="7"/>
      <c r="C24" s="42"/>
      <c r="D24" s="7"/>
      <c r="E24" s="7"/>
      <c r="F24" s="7"/>
      <c r="G24" s="7"/>
      <c r="K24" s="48"/>
      <c r="L24" s="48"/>
      <c r="M24" s="48"/>
      <c r="N24" s="48"/>
      <c r="O24" s="48"/>
      <c r="P24" s="48"/>
      <c r="Q24" s="8" t="s">
        <v>80</v>
      </c>
      <c r="R24" s="128" cm="1">
        <f t="array" ref="R24">_xlfn.IFS(A14=2,((R10-R22)*0.6),A14=1,SUM(VLOOKUP(P15,AK15:AT18,2,FALSE)*C15,VLOOKUP(P15,AK15:AT18,3,FALSE)*C16,VLOOKUP(P15,AK15:AT18,4,FALSE)*C17,VLOOKUP(P15,AK15:AT18,5,FALSE)*C18,VLOOKUP(P15,AK15:AT18,6,FALSE)*C19,VLOOKUP(P15,AK15:AT18,7,FALSE)*E15,VLOOKUP(P15,AK15:AT18,8,FALSE)*E16,VLOOKUP(P15,AK15:AT18,9,FALSE)*J15,VLOOKUP(P15,AK15:AT18,10,FALSE)*J16))</f>
        <v>0</v>
      </c>
      <c r="S24" s="128"/>
    </row>
    <row r="25" spans="1:108" ht="8" customHeight="1">
      <c r="A25" s="4"/>
      <c r="B25" s="7"/>
      <c r="C25" s="42"/>
      <c r="D25" s="7"/>
      <c r="E25" s="7"/>
      <c r="F25" s="7"/>
      <c r="G25" s="7"/>
      <c r="H25" s="7"/>
      <c r="I25" s="7"/>
      <c r="J25" s="7"/>
      <c r="K25" s="7"/>
      <c r="L25" s="4"/>
      <c r="M25" s="4"/>
      <c r="N25" s="4"/>
      <c r="O25" s="4"/>
      <c r="P25" s="4"/>
      <c r="Q25" s="4"/>
      <c r="R25" s="8"/>
      <c r="S25" s="8"/>
    </row>
    <row r="26" spans="1:108" s="54" customFormat="1" ht="30" customHeight="1">
      <c r="A26" s="66"/>
      <c r="B26" s="81"/>
      <c r="C26" s="82"/>
      <c r="D26" s="83"/>
      <c r="E26" s="82"/>
      <c r="F26" s="82"/>
      <c r="G26" s="84" t="s">
        <v>58</v>
      </c>
      <c r="H26" s="85">
        <v>1</v>
      </c>
      <c r="I26" s="85">
        <v>2</v>
      </c>
      <c r="J26" s="85">
        <v>3</v>
      </c>
      <c r="K26" s="85">
        <v>4</v>
      </c>
      <c r="L26" s="85">
        <v>5</v>
      </c>
      <c r="M26" s="85">
        <v>6</v>
      </c>
      <c r="N26" s="85">
        <v>7</v>
      </c>
      <c r="O26" s="85">
        <v>8</v>
      </c>
      <c r="P26" s="85">
        <v>9</v>
      </c>
      <c r="Q26" s="85">
        <v>10</v>
      </c>
      <c r="R26" s="85">
        <v>11</v>
      </c>
      <c r="S26" s="85">
        <v>12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</row>
    <row r="27" spans="1:108" s="54" customFormat="1" ht="16" customHeight="1">
      <c r="A27" s="50"/>
      <c r="B27" s="83"/>
      <c r="C27" s="83"/>
      <c r="D27" s="83"/>
      <c r="E27" s="82"/>
      <c r="F27" s="82"/>
      <c r="G27" s="84" t="s">
        <v>65</v>
      </c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4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</row>
    <row r="28" spans="1:108" s="54" customFormat="1" ht="16" customHeight="1">
      <c r="A28" s="50"/>
      <c r="B28" s="83"/>
      <c r="C28" s="83"/>
      <c r="D28" s="83"/>
      <c r="E28" s="82"/>
      <c r="F28" s="82"/>
      <c r="G28" s="84" t="s">
        <v>66</v>
      </c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</row>
    <row r="29" spans="1:108" s="54" customFormat="1" ht="30" customHeight="1">
      <c r="A29" s="50"/>
      <c r="B29" s="83"/>
      <c r="C29" s="83"/>
      <c r="D29" s="86"/>
      <c r="E29" s="82"/>
      <c r="F29" s="82"/>
      <c r="G29" s="84" t="s">
        <v>73</v>
      </c>
      <c r="H29" s="92" t="b">
        <v>0</v>
      </c>
      <c r="I29" s="93" t="b">
        <v>0</v>
      </c>
      <c r="J29" s="92" t="b">
        <v>0</v>
      </c>
      <c r="K29" s="93" t="b">
        <v>0</v>
      </c>
      <c r="L29" s="92" t="b">
        <v>0</v>
      </c>
      <c r="M29" s="92" t="b">
        <v>0</v>
      </c>
      <c r="N29" s="92" t="b">
        <v>0</v>
      </c>
      <c r="O29" s="92" t="b">
        <v>0</v>
      </c>
      <c r="P29" s="92" t="b">
        <v>0</v>
      </c>
      <c r="Q29" s="92" t="b">
        <v>0</v>
      </c>
      <c r="R29" s="92" t="b">
        <v>0</v>
      </c>
      <c r="S29" s="92" t="b">
        <v>0</v>
      </c>
      <c r="T29" s="87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</row>
    <row r="30" spans="1:108" s="54" customFormat="1" ht="16" customHeight="1">
      <c r="A30" s="50"/>
      <c r="B30" s="51"/>
      <c r="C30" s="51"/>
      <c r="D30" s="58"/>
      <c r="G30" s="52"/>
      <c r="H30" s="59"/>
      <c r="I30" s="59"/>
      <c r="J30" s="60"/>
      <c r="K30" s="61"/>
      <c r="L30" s="61"/>
      <c r="M30" s="61"/>
      <c r="N30" s="61"/>
      <c r="O30" s="61"/>
      <c r="P30" s="61"/>
      <c r="Q30" s="61"/>
      <c r="R30" s="61"/>
      <c r="S30" s="61"/>
      <c r="T30" s="62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</row>
    <row r="31" spans="1:108" s="54" customFormat="1" ht="16" customHeight="1">
      <c r="A31" s="50"/>
      <c r="B31" s="51"/>
      <c r="C31" s="51"/>
      <c r="D31" s="58"/>
      <c r="E31" s="58"/>
      <c r="F31" s="63"/>
      <c r="G31" s="63"/>
      <c r="H31" s="58"/>
      <c r="I31" s="64"/>
      <c r="J31" s="64"/>
      <c r="K31" s="64"/>
      <c r="L31" s="64"/>
      <c r="M31" s="64"/>
      <c r="N31" s="64"/>
      <c r="O31" s="64"/>
      <c r="P31" s="64"/>
      <c r="Q31" s="64"/>
      <c r="T31" s="62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</row>
    <row r="32" spans="1:108" s="54" customFormat="1" ht="47" customHeight="1">
      <c r="A32" s="112" t="s">
        <v>59</v>
      </c>
      <c r="B32" s="112"/>
      <c r="C32" s="51"/>
      <c r="D32" s="51"/>
      <c r="E32" s="51"/>
      <c r="F32" s="51"/>
      <c r="G32" s="51"/>
      <c r="H32" s="65"/>
      <c r="I32" s="51"/>
      <c r="J32" s="51"/>
      <c r="K32" s="111" t="s">
        <v>68</v>
      </c>
      <c r="L32" s="111"/>
      <c r="M32" s="111"/>
      <c r="N32" s="111"/>
      <c r="P32" s="112" t="s">
        <v>72</v>
      </c>
      <c r="Q32" s="112"/>
      <c r="R32" s="112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</row>
    <row r="33" spans="1:108" s="54" customFormat="1" ht="18" customHeight="1">
      <c r="A33" s="66"/>
      <c r="B33" s="51"/>
      <c r="C33" s="51"/>
      <c r="D33" s="51"/>
      <c r="E33" s="51"/>
      <c r="F33" s="51"/>
      <c r="H33" s="67"/>
      <c r="I33" s="51"/>
      <c r="J33" s="51"/>
      <c r="K33" s="52" t="s">
        <v>60</v>
      </c>
      <c r="L33" s="113">
        <f>COUNTIF(H27:S27,"&gt;0")</f>
        <v>0</v>
      </c>
      <c r="M33" s="113"/>
      <c r="N33" s="113"/>
      <c r="P33" s="114">
        <f>COUNTIFS(H29:S29,TRUE,H27:S27,"&gt;0")</f>
        <v>0</v>
      </c>
      <c r="Q33" s="114"/>
      <c r="R33" s="114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</row>
    <row r="34" spans="1:108" s="54" customFormat="1" ht="18" customHeight="1">
      <c r="A34" s="66"/>
      <c r="B34" s="98"/>
      <c r="C34" s="51"/>
      <c r="D34" s="51"/>
      <c r="E34" s="51"/>
      <c r="F34" s="51"/>
      <c r="G34" s="82"/>
      <c r="H34" s="89"/>
      <c r="I34" s="83"/>
      <c r="J34" s="82"/>
      <c r="K34" s="84"/>
      <c r="L34" s="95"/>
      <c r="M34" s="95"/>
      <c r="N34" s="95"/>
      <c r="O34" s="82"/>
      <c r="P34" s="96"/>
      <c r="Q34" s="96"/>
      <c r="R34" s="97" t="s">
        <v>82</v>
      </c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</row>
    <row r="35" spans="1:108" s="54" customFormat="1" ht="18" customHeight="1">
      <c r="A35" s="66"/>
      <c r="B35" s="51"/>
      <c r="C35" s="51"/>
      <c r="D35" s="51"/>
      <c r="E35" s="51"/>
      <c r="F35" s="51"/>
      <c r="H35" s="67"/>
      <c r="I35" s="51"/>
      <c r="K35" s="52" t="s">
        <v>61</v>
      </c>
      <c r="L35" s="115" t="e">
        <f>(L33*7.5)/SUM(H27:S27)</f>
        <v>#DIV/0!</v>
      </c>
      <c r="M35" s="115"/>
      <c r="N35" s="115"/>
      <c r="P35" s="115" t="e">
        <f>(P33*7.5)/SUM(H27:S27)</f>
        <v>#DIV/0!</v>
      </c>
      <c r="Q35" s="115"/>
      <c r="R35" s="11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</row>
    <row r="36" spans="1:108" s="54" customFormat="1" ht="18" customHeight="1">
      <c r="A36" s="66"/>
      <c r="B36" s="51"/>
      <c r="C36" s="51"/>
      <c r="D36" s="51"/>
      <c r="E36" s="51"/>
      <c r="F36" s="51"/>
      <c r="H36" s="67"/>
      <c r="I36" s="51"/>
      <c r="J36" s="51"/>
      <c r="K36" s="52" t="s">
        <v>67</v>
      </c>
      <c r="L36" s="116">
        <v>0.8</v>
      </c>
      <c r="M36" s="116"/>
      <c r="N36" s="116"/>
      <c r="P36" s="115" t="e">
        <f>0.8*SUMIF(H29:S29,TRUE,H28:S28)/SUM(H28:S28)</f>
        <v>#DIV/0!</v>
      </c>
      <c r="Q36" s="115"/>
      <c r="R36" s="11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</row>
    <row r="37" spans="1:108" s="54" customFormat="1" ht="18" customHeight="1">
      <c r="A37" s="66"/>
      <c r="B37" s="88" t="s">
        <v>76</v>
      </c>
      <c r="C37" s="83"/>
      <c r="D37" s="83"/>
      <c r="E37" s="83"/>
      <c r="F37" s="83"/>
      <c r="G37" s="82"/>
      <c r="H37" s="89"/>
      <c r="I37" s="83"/>
      <c r="J37" s="82"/>
      <c r="K37" s="82"/>
      <c r="L37" s="82"/>
      <c r="M37" s="91"/>
      <c r="N37" s="91"/>
      <c r="O37" s="91"/>
      <c r="P37" s="82"/>
      <c r="Q37" s="91"/>
      <c r="R37" s="84" t="s">
        <v>69</v>
      </c>
      <c r="S37" s="94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</row>
    <row r="38" spans="1:108" s="54" customFormat="1" ht="18" customHeight="1">
      <c r="A38" s="66"/>
      <c r="B38" s="51"/>
      <c r="C38" s="51"/>
      <c r="D38" s="51"/>
      <c r="E38" s="51"/>
      <c r="F38" s="51"/>
      <c r="H38" s="67"/>
      <c r="I38" s="51"/>
      <c r="J38" s="51"/>
      <c r="K38" s="52" t="s">
        <v>74</v>
      </c>
      <c r="L38" s="120" t="e">
        <f>600*7.5*L33*R24/R10</f>
        <v>#DIV/0!</v>
      </c>
      <c r="M38" s="120"/>
      <c r="N38" s="120"/>
      <c r="P38" s="120" t="e">
        <f>(P33*7.5*600*R24/R10)</f>
        <v>#DIV/0!</v>
      </c>
      <c r="Q38" s="120"/>
      <c r="R38" s="120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</row>
    <row r="39" spans="1:108" s="54" customFormat="1" ht="18" customHeight="1">
      <c r="A39" s="66"/>
      <c r="B39" s="51"/>
      <c r="C39" s="51"/>
      <c r="D39" s="51"/>
      <c r="E39" s="51"/>
      <c r="F39" s="51"/>
      <c r="H39" s="67"/>
      <c r="I39" s="51"/>
      <c r="J39" s="51"/>
      <c r="K39" s="52" t="s">
        <v>81</v>
      </c>
      <c r="L39" s="121">
        <f>-L33*450</f>
        <v>0</v>
      </c>
      <c r="M39" s="121"/>
      <c r="N39" s="121"/>
      <c r="P39" s="121">
        <f>-P33*450</f>
        <v>0</v>
      </c>
      <c r="Q39" s="121"/>
      <c r="R39" s="121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</row>
    <row r="40" spans="1:108" s="54" customFormat="1" ht="18" customHeight="1" thickBot="1">
      <c r="A40" s="66"/>
      <c r="B40" s="51"/>
      <c r="C40" s="51"/>
      <c r="D40" s="51"/>
      <c r="E40" s="51"/>
      <c r="F40" s="51"/>
      <c r="H40" s="67"/>
      <c r="I40" s="51"/>
      <c r="J40" s="51"/>
      <c r="K40" s="52" t="s">
        <v>70</v>
      </c>
      <c r="L40" s="107" t="e">
        <f>SUM(L38:N39)</f>
        <v>#DIV/0!</v>
      </c>
      <c r="M40" s="107"/>
      <c r="N40" s="107"/>
      <c r="P40" s="108" t="e">
        <f>SUM(P38:R39)</f>
        <v>#DIV/0!</v>
      </c>
      <c r="Q40" s="108"/>
      <c r="R40" s="108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</row>
    <row r="41" spans="1:108" s="4" customFormat="1" ht="17" thickTop="1">
      <c r="A41" s="6"/>
      <c r="B41" s="6"/>
      <c r="C41" s="8"/>
      <c r="D41" s="6"/>
      <c r="E41" s="6"/>
      <c r="F41" s="6"/>
      <c r="G41" s="6"/>
      <c r="H41" s="6"/>
      <c r="I41" s="6"/>
      <c r="K41" s="33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</row>
    <row r="42" spans="1:108" s="16" customFormat="1" ht="23" customHeight="1">
      <c r="B42" s="20" t="s">
        <v>75</v>
      </c>
      <c r="C42" s="40"/>
      <c r="D42" s="4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</row>
    <row r="43" spans="1:108" s="18" customFormat="1">
      <c r="B43" s="22" t="s">
        <v>46</v>
      </c>
      <c r="C43" s="41"/>
      <c r="D43" s="41"/>
      <c r="E43" s="22"/>
      <c r="F43" s="22"/>
      <c r="G43" s="22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</row>
    <row r="44" spans="1:108" s="18" customFormat="1">
      <c r="B44" s="22" t="s">
        <v>38</v>
      </c>
      <c r="C44" s="41"/>
      <c r="D44" s="4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</row>
    <row r="45" spans="1:108" s="18" customFormat="1">
      <c r="B45" s="22" t="s">
        <v>39</v>
      </c>
      <c r="C45" s="41"/>
      <c r="D45" s="4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</row>
    <row r="46" spans="1:108" s="4" customFormat="1" ht="123" customHeight="1">
      <c r="C46" s="43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</row>
    <row r="47" spans="1:108" s="34" customFormat="1">
      <c r="C47" s="44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</row>
    <row r="48" spans="1:108" s="34" customFormat="1">
      <c r="C48" s="44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</row>
    <row r="49" spans="3:108" s="34" customFormat="1">
      <c r="C49" s="44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</row>
    <row r="50" spans="3:108" s="34" customFormat="1">
      <c r="C50" s="44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</row>
    <row r="51" spans="3:108" s="34" customFormat="1">
      <c r="C51" s="44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</row>
    <row r="52" spans="3:108" s="34" customFormat="1">
      <c r="C52" s="44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</row>
    <row r="53" spans="3:108" s="34" customFormat="1">
      <c r="C53" s="44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</row>
    <row r="54" spans="3:108" s="34" customFormat="1">
      <c r="C54" s="44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</row>
    <row r="55" spans="3:108" s="34" customFormat="1">
      <c r="C55" s="44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</row>
    <row r="56" spans="3:108" s="34" customFormat="1">
      <c r="C56" s="44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</row>
    <row r="57" spans="3:108" s="34" customFormat="1">
      <c r="C57" s="44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</row>
    <row r="58" spans="3:108" s="34" customFormat="1">
      <c r="C58" s="44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</row>
    <row r="59" spans="3:108" s="34" customFormat="1">
      <c r="C59" s="44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</row>
    <row r="60" spans="3:108" s="34" customFormat="1">
      <c r="C60" s="44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</row>
    <row r="61" spans="3:108" s="34" customFormat="1">
      <c r="C61" s="44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</row>
    <row r="62" spans="3:108" s="34" customFormat="1">
      <c r="C62" s="44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</row>
    <row r="63" spans="3:108" s="34" customFormat="1">
      <c r="C63" s="44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</row>
    <row r="64" spans="3:108" s="34" customFormat="1">
      <c r="C64" s="44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</row>
    <row r="65" spans="3:108" s="34" customFormat="1">
      <c r="C65" s="44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</row>
    <row r="66" spans="3:108" s="34" customFormat="1">
      <c r="C66" s="44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</row>
    <row r="67" spans="3:108" s="34" customFormat="1">
      <c r="C67" s="44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</row>
    <row r="68" spans="3:108" s="34" customFormat="1">
      <c r="C68" s="44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</row>
    <row r="69" spans="3:108" s="34" customFormat="1">
      <c r="C69" s="44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</row>
    <row r="70" spans="3:108" s="34" customFormat="1">
      <c r="C70" s="44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</row>
    <row r="71" spans="3:108" s="34" customFormat="1">
      <c r="C71" s="44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</row>
    <row r="72" spans="3:108" s="34" customFormat="1">
      <c r="C72" s="44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</row>
    <row r="73" spans="3:108" s="34" customFormat="1">
      <c r="C73" s="44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</row>
    <row r="74" spans="3:108" s="34" customFormat="1">
      <c r="C74" s="44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</row>
    <row r="75" spans="3:108" s="34" customFormat="1">
      <c r="C75" s="44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</row>
    <row r="76" spans="3:108" s="34" customFormat="1">
      <c r="C76" s="44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</row>
    <row r="77" spans="3:108" s="34" customFormat="1">
      <c r="C77" s="44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</row>
    <row r="78" spans="3:108" s="34" customFormat="1">
      <c r="C78" s="44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</row>
    <row r="79" spans="3:108" s="34" customFormat="1">
      <c r="C79" s="44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</row>
    <row r="80" spans="3:108" s="34" customFormat="1">
      <c r="C80" s="44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</row>
    <row r="81" spans="3:108" s="34" customFormat="1">
      <c r="C81" s="44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</row>
    <row r="82" spans="3:108" s="34" customFormat="1">
      <c r="C82" s="44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</row>
    <row r="83" spans="3:108" s="34" customFormat="1">
      <c r="C83" s="44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</row>
    <row r="84" spans="3:108" s="34" customFormat="1">
      <c r="C84" s="44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</row>
    <row r="85" spans="3:108" s="34" customFormat="1">
      <c r="C85" s="44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</row>
    <row r="86" spans="3:108" s="34" customFormat="1">
      <c r="C86" s="44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</row>
    <row r="87" spans="3:108" s="34" customFormat="1">
      <c r="C87" s="44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</row>
    <row r="88" spans="3:108" s="34" customFormat="1">
      <c r="C88" s="44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</row>
    <row r="89" spans="3:108" s="34" customFormat="1">
      <c r="C89" s="44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</row>
    <row r="90" spans="3:108" s="34" customFormat="1">
      <c r="C90" s="44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</row>
    <row r="91" spans="3:108" s="34" customFormat="1">
      <c r="C91" s="44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</row>
    <row r="92" spans="3:108" s="34" customFormat="1">
      <c r="C92" s="44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</row>
    <row r="93" spans="3:108" s="34" customFormat="1">
      <c r="C93" s="44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</row>
    <row r="94" spans="3:108" s="34" customFormat="1">
      <c r="C94" s="44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</row>
    <row r="95" spans="3:108" s="34" customFormat="1">
      <c r="C95" s="44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</row>
    <row r="96" spans="3:108" s="34" customFormat="1">
      <c r="C96" s="44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</row>
    <row r="97" spans="3:108" s="34" customFormat="1">
      <c r="C97" s="44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</row>
    <row r="98" spans="3:108" s="34" customFormat="1">
      <c r="C98" s="44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</row>
    <row r="99" spans="3:108" s="34" customFormat="1">
      <c r="C99" s="44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</row>
    <row r="100" spans="3:108" s="34" customFormat="1">
      <c r="C100" s="44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</row>
    <row r="101" spans="3:108" s="34" customFormat="1">
      <c r="C101" s="44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</row>
    <row r="102" spans="3:108" s="34" customFormat="1">
      <c r="C102" s="44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</row>
    <row r="103" spans="3:108" s="34" customFormat="1">
      <c r="C103" s="44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</row>
    <row r="104" spans="3:108" s="34" customFormat="1">
      <c r="C104" s="44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</row>
    <row r="105" spans="3:108" s="34" customFormat="1">
      <c r="C105" s="44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</row>
    <row r="106" spans="3:108" s="34" customFormat="1">
      <c r="C106" s="44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</row>
    <row r="107" spans="3:108" s="34" customFormat="1">
      <c r="C107" s="44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</row>
    <row r="108" spans="3:108" s="34" customFormat="1">
      <c r="C108" s="44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</row>
    <row r="109" spans="3:108" s="34" customFormat="1">
      <c r="C109" s="44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</row>
    <row r="110" spans="3:108" s="34" customFormat="1">
      <c r="C110" s="44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</row>
    <row r="111" spans="3:108" s="34" customFormat="1">
      <c r="C111" s="44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</row>
    <row r="112" spans="3:108" s="34" customFormat="1">
      <c r="C112" s="44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</row>
    <row r="113" spans="3:108" s="34" customFormat="1">
      <c r="C113" s="44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</row>
    <row r="114" spans="3:108" s="34" customFormat="1">
      <c r="C114" s="44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</row>
    <row r="115" spans="3:108" s="34" customFormat="1">
      <c r="C115" s="44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</row>
    <row r="116" spans="3:108" s="34" customFormat="1">
      <c r="C116" s="44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</row>
    <row r="117" spans="3:108" s="34" customFormat="1">
      <c r="C117" s="44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</row>
    <row r="118" spans="3:108" s="34" customFormat="1">
      <c r="C118" s="44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</row>
    <row r="119" spans="3:108" s="34" customFormat="1">
      <c r="C119" s="44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</row>
    <row r="120" spans="3:108" s="34" customFormat="1">
      <c r="C120" s="44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</row>
    <row r="121" spans="3:108" s="34" customFormat="1">
      <c r="C121" s="44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</row>
    <row r="122" spans="3:108" s="34" customFormat="1">
      <c r="C122" s="44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</row>
    <row r="123" spans="3:108" s="34" customFormat="1">
      <c r="C123" s="44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</row>
    <row r="124" spans="3:108" s="34" customFormat="1">
      <c r="C124" s="44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</row>
    <row r="125" spans="3:108" s="34" customFormat="1">
      <c r="C125" s="44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</row>
    <row r="126" spans="3:108" s="34" customFormat="1">
      <c r="C126" s="44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</row>
    <row r="127" spans="3:108" s="34" customFormat="1">
      <c r="C127" s="44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</row>
    <row r="128" spans="3:108" s="34" customFormat="1">
      <c r="C128" s="44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</row>
    <row r="129" spans="3:108" s="34" customFormat="1">
      <c r="C129" s="44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</row>
    <row r="130" spans="3:108" s="34" customFormat="1">
      <c r="C130" s="44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</row>
    <row r="131" spans="3:108" s="34" customFormat="1">
      <c r="C131" s="44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</row>
    <row r="132" spans="3:108" s="34" customFormat="1">
      <c r="C132" s="44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</row>
    <row r="133" spans="3:108" s="34" customFormat="1">
      <c r="C133" s="44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</row>
    <row r="134" spans="3:108" s="34" customFormat="1">
      <c r="C134" s="44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</row>
    <row r="135" spans="3:108" s="34" customFormat="1">
      <c r="C135" s="44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</row>
    <row r="136" spans="3:108" s="34" customFormat="1">
      <c r="C136" s="44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</row>
    <row r="137" spans="3:108" s="34" customFormat="1">
      <c r="C137" s="44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</row>
    <row r="138" spans="3:108" s="34" customFormat="1">
      <c r="C138" s="44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</row>
    <row r="139" spans="3:108" s="34" customFormat="1">
      <c r="C139" s="44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</row>
    <row r="140" spans="3:108" s="34" customFormat="1">
      <c r="C140" s="44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</row>
    <row r="141" spans="3:108" s="34" customFormat="1">
      <c r="C141" s="44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</row>
    <row r="142" spans="3:108" s="34" customFormat="1">
      <c r="C142" s="44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</row>
    <row r="143" spans="3:108" s="34" customFormat="1">
      <c r="C143" s="44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</row>
    <row r="144" spans="3:108" s="34" customFormat="1">
      <c r="C144" s="44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</row>
    <row r="145" spans="3:108" s="34" customFormat="1">
      <c r="C145" s="44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</row>
    <row r="146" spans="3:108" s="34" customFormat="1">
      <c r="C146" s="44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</row>
    <row r="147" spans="3:108" s="34" customFormat="1">
      <c r="C147" s="44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</row>
    <row r="148" spans="3:108" s="34" customFormat="1">
      <c r="C148" s="44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</row>
    <row r="149" spans="3:108" s="34" customFormat="1">
      <c r="C149" s="44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</row>
    <row r="150" spans="3:108" s="34" customFormat="1">
      <c r="C150" s="44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99"/>
      <c r="DD150" s="99"/>
    </row>
    <row r="151" spans="3:108" s="34" customFormat="1">
      <c r="C151" s="44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</row>
    <row r="152" spans="3:108" s="34" customFormat="1">
      <c r="C152" s="44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</row>
    <row r="153" spans="3:108" s="34" customFormat="1">
      <c r="C153" s="44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</row>
    <row r="154" spans="3:108" s="34" customFormat="1">
      <c r="C154" s="44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</row>
    <row r="155" spans="3:108" s="34" customFormat="1">
      <c r="C155" s="44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</row>
    <row r="156" spans="3:108" s="34" customFormat="1">
      <c r="C156" s="44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</row>
    <row r="157" spans="3:108" s="34" customFormat="1">
      <c r="C157" s="44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</row>
    <row r="158" spans="3:108" s="34" customFormat="1">
      <c r="C158" s="44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</row>
    <row r="159" spans="3:108" s="34" customFormat="1">
      <c r="C159" s="44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</row>
    <row r="160" spans="3:108" s="34" customFormat="1">
      <c r="C160" s="44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</row>
    <row r="161" spans="3:108" s="34" customFormat="1">
      <c r="C161" s="44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</row>
    <row r="162" spans="3:108" s="34" customFormat="1">
      <c r="C162" s="44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99"/>
      <c r="DD162" s="99"/>
    </row>
    <row r="163" spans="3:108" s="34" customFormat="1">
      <c r="C163" s="44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99"/>
      <c r="DB163" s="99"/>
      <c r="DC163" s="99"/>
      <c r="DD163" s="99"/>
    </row>
    <row r="164" spans="3:108" s="34" customFormat="1">
      <c r="C164" s="44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</row>
    <row r="165" spans="3:108" s="34" customFormat="1">
      <c r="C165" s="44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</row>
    <row r="166" spans="3:108" s="34" customFormat="1">
      <c r="C166" s="44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</row>
    <row r="167" spans="3:108" s="34" customFormat="1">
      <c r="C167" s="44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</row>
    <row r="168" spans="3:108" s="34" customFormat="1">
      <c r="C168" s="44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</row>
    <row r="169" spans="3:108" s="34" customFormat="1">
      <c r="C169" s="44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99"/>
      <c r="DD169" s="99"/>
    </row>
    <row r="170" spans="3:108" s="34" customFormat="1">
      <c r="C170" s="44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99"/>
      <c r="DD170" s="99"/>
    </row>
    <row r="171" spans="3:108" s="34" customFormat="1">
      <c r="C171" s="44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99"/>
      <c r="DD171" s="99"/>
    </row>
    <row r="172" spans="3:108" s="34" customFormat="1">
      <c r="C172" s="44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</row>
    <row r="173" spans="3:108" s="34" customFormat="1">
      <c r="C173" s="44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</row>
    <row r="174" spans="3:108" s="34" customFormat="1">
      <c r="C174" s="44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</row>
    <row r="175" spans="3:108" s="34" customFormat="1">
      <c r="C175" s="44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</row>
    <row r="176" spans="3:108" s="34" customFormat="1">
      <c r="C176" s="44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99"/>
      <c r="DD176" s="99"/>
    </row>
    <row r="177" spans="3:108" s="34" customFormat="1">
      <c r="C177" s="44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99"/>
      <c r="DD177" s="99"/>
    </row>
    <row r="178" spans="3:108" s="34" customFormat="1">
      <c r="C178" s="44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99"/>
      <c r="DD178" s="99"/>
    </row>
    <row r="179" spans="3:108" s="34" customFormat="1">
      <c r="C179" s="44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99"/>
      <c r="DD179" s="99"/>
    </row>
    <row r="180" spans="3:108" s="34" customFormat="1">
      <c r="C180" s="44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99"/>
      <c r="DD180" s="99"/>
    </row>
    <row r="181" spans="3:108" s="34" customFormat="1">
      <c r="C181" s="44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99"/>
      <c r="DD181" s="99"/>
    </row>
    <row r="182" spans="3:108" s="34" customFormat="1">
      <c r="C182" s="44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99"/>
      <c r="DD182" s="99"/>
    </row>
    <row r="183" spans="3:108" s="34" customFormat="1">
      <c r="C183" s="44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</row>
    <row r="184" spans="3:108" s="34" customFormat="1">
      <c r="C184" s="44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99"/>
      <c r="DD184" s="99"/>
    </row>
    <row r="185" spans="3:108" s="34" customFormat="1">
      <c r="C185" s="44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</row>
    <row r="186" spans="3:108" s="34" customFormat="1">
      <c r="C186" s="44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</row>
    <row r="187" spans="3:108" s="34" customFormat="1">
      <c r="C187" s="44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</row>
    <row r="188" spans="3:108" s="34" customFormat="1">
      <c r="C188" s="44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</row>
    <row r="189" spans="3:108" s="34" customFormat="1">
      <c r="C189" s="44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</row>
    <row r="190" spans="3:108" s="34" customFormat="1">
      <c r="C190" s="44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</row>
    <row r="191" spans="3:108" s="34" customFormat="1">
      <c r="C191" s="44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</row>
    <row r="192" spans="3:108" s="34" customFormat="1">
      <c r="C192" s="44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</row>
    <row r="193" spans="3:108" s="34" customFormat="1">
      <c r="C193" s="44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</row>
    <row r="194" spans="3:108" s="34" customFormat="1">
      <c r="C194" s="44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99"/>
      <c r="DB194" s="99"/>
      <c r="DC194" s="99"/>
      <c r="DD194" s="99"/>
    </row>
    <row r="195" spans="3:108" s="34" customFormat="1">
      <c r="C195" s="44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99"/>
      <c r="DC195" s="99"/>
      <c r="DD195" s="99"/>
    </row>
    <row r="196" spans="3:108" s="34" customFormat="1">
      <c r="C196" s="44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</row>
    <row r="197" spans="3:108" s="34" customFormat="1">
      <c r="C197" s="44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99"/>
      <c r="DB197" s="99"/>
      <c r="DC197" s="99"/>
      <c r="DD197" s="99"/>
    </row>
    <row r="198" spans="3:108" s="34" customFormat="1">
      <c r="C198" s="44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99"/>
      <c r="DB198" s="99"/>
      <c r="DC198" s="99"/>
      <c r="DD198" s="99"/>
    </row>
    <row r="199" spans="3:108" s="34" customFormat="1">
      <c r="C199" s="44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99"/>
      <c r="DB199" s="99"/>
      <c r="DC199" s="99"/>
      <c r="DD199" s="99"/>
    </row>
    <row r="200" spans="3:108" s="34" customFormat="1">
      <c r="C200" s="44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99"/>
      <c r="DB200" s="99"/>
      <c r="DC200" s="99"/>
      <c r="DD200" s="99"/>
    </row>
    <row r="201" spans="3:108" s="34" customFormat="1">
      <c r="C201" s="44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99"/>
      <c r="DB201" s="99"/>
      <c r="DC201" s="99"/>
      <c r="DD201" s="99"/>
    </row>
    <row r="202" spans="3:108" s="34" customFormat="1">
      <c r="C202" s="44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99"/>
      <c r="DB202" s="99"/>
      <c r="DC202" s="99"/>
      <c r="DD202" s="99"/>
    </row>
    <row r="203" spans="3:108" s="34" customFormat="1">
      <c r="C203" s="44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99"/>
      <c r="DB203" s="99"/>
      <c r="DC203" s="99"/>
      <c r="DD203" s="99"/>
    </row>
    <row r="204" spans="3:108" s="34" customFormat="1">
      <c r="C204" s="44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99"/>
      <c r="DB204" s="99"/>
      <c r="DC204" s="99"/>
      <c r="DD204" s="99"/>
    </row>
    <row r="205" spans="3:108" s="34" customFormat="1">
      <c r="C205" s="44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99"/>
      <c r="DB205" s="99"/>
      <c r="DC205" s="99"/>
      <c r="DD205" s="99"/>
    </row>
    <row r="206" spans="3:108" s="34" customFormat="1">
      <c r="C206" s="44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99"/>
      <c r="DB206" s="99"/>
      <c r="DC206" s="99"/>
      <c r="DD206" s="99"/>
    </row>
    <row r="207" spans="3:108" s="34" customFormat="1">
      <c r="C207" s="44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99"/>
      <c r="DB207" s="99"/>
      <c r="DC207" s="99"/>
      <c r="DD207" s="99"/>
    </row>
    <row r="208" spans="3:108" s="34" customFormat="1">
      <c r="C208" s="44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99"/>
      <c r="DD208" s="99"/>
    </row>
    <row r="209" spans="3:108" s="34" customFormat="1">
      <c r="C209" s="44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99"/>
      <c r="DB209" s="99"/>
      <c r="DC209" s="99"/>
      <c r="DD209" s="99"/>
    </row>
    <row r="210" spans="3:108" s="34" customFormat="1">
      <c r="C210" s="44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99"/>
      <c r="DB210" s="99"/>
      <c r="DC210" s="99"/>
      <c r="DD210" s="99"/>
    </row>
    <row r="211" spans="3:108" s="34" customFormat="1">
      <c r="C211" s="44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99"/>
      <c r="DB211" s="99"/>
      <c r="DC211" s="99"/>
      <c r="DD211" s="99"/>
    </row>
    <row r="212" spans="3:108" s="34" customFormat="1">
      <c r="C212" s="44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99"/>
      <c r="DB212" s="99"/>
      <c r="DC212" s="99"/>
      <c r="DD212" s="99"/>
    </row>
    <row r="213" spans="3:108" s="34" customFormat="1">
      <c r="C213" s="44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99"/>
      <c r="DB213" s="99"/>
      <c r="DC213" s="99"/>
      <c r="DD213" s="99"/>
    </row>
    <row r="214" spans="3:108" s="34" customFormat="1">
      <c r="C214" s="44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99"/>
      <c r="DB214" s="99"/>
      <c r="DC214" s="99"/>
      <c r="DD214" s="99"/>
    </row>
    <row r="215" spans="3:108" s="34" customFormat="1">
      <c r="C215" s="44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</row>
    <row r="216" spans="3:108" s="34" customFormat="1">
      <c r="C216" s="44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99"/>
      <c r="DB216" s="99"/>
      <c r="DC216" s="99"/>
      <c r="DD216" s="99"/>
    </row>
    <row r="217" spans="3:108" s="34" customFormat="1">
      <c r="C217" s="44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99"/>
      <c r="DB217" s="99"/>
      <c r="DC217" s="99"/>
      <c r="DD217" s="99"/>
    </row>
    <row r="218" spans="3:108" s="34" customFormat="1">
      <c r="C218" s="44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99"/>
      <c r="DB218" s="99"/>
      <c r="DC218" s="99"/>
      <c r="DD218" s="99"/>
    </row>
    <row r="219" spans="3:108" s="34" customFormat="1">
      <c r="C219" s="44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99"/>
      <c r="DB219" s="99"/>
      <c r="DC219" s="99"/>
      <c r="DD219" s="99"/>
    </row>
    <row r="220" spans="3:108" s="34" customFormat="1">
      <c r="C220" s="44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99"/>
      <c r="DB220" s="99"/>
      <c r="DC220" s="99"/>
      <c r="DD220" s="99"/>
    </row>
    <row r="221" spans="3:108" s="34" customFormat="1">
      <c r="C221" s="44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99"/>
      <c r="DD221" s="99"/>
    </row>
    <row r="222" spans="3:108" s="34" customFormat="1">
      <c r="C222" s="44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99"/>
      <c r="DB222" s="99"/>
      <c r="DC222" s="99"/>
      <c r="DD222" s="99"/>
    </row>
    <row r="223" spans="3:108" s="34" customFormat="1">
      <c r="C223" s="44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99"/>
      <c r="DB223" s="99"/>
      <c r="DC223" s="99"/>
      <c r="DD223" s="99"/>
    </row>
    <row r="224" spans="3:108" s="34" customFormat="1">
      <c r="C224" s="44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99"/>
      <c r="DD224" s="99"/>
    </row>
    <row r="225" spans="3:108" s="34" customFormat="1">
      <c r="C225" s="44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99"/>
      <c r="DB225" s="99"/>
      <c r="DC225" s="99"/>
      <c r="DD225" s="99"/>
    </row>
    <row r="226" spans="3:108" s="34" customFormat="1">
      <c r="C226" s="44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99"/>
      <c r="DB226" s="99"/>
      <c r="DC226" s="99"/>
      <c r="DD226" s="99"/>
    </row>
    <row r="227" spans="3:108" s="34" customFormat="1">
      <c r="C227" s="44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99"/>
      <c r="DB227" s="99"/>
      <c r="DC227" s="99"/>
      <c r="DD227" s="99"/>
    </row>
    <row r="228" spans="3:108" s="34" customFormat="1">
      <c r="C228" s="44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99"/>
      <c r="DB228" s="99"/>
      <c r="DC228" s="99"/>
      <c r="DD228" s="99"/>
    </row>
    <row r="229" spans="3:108" s="34" customFormat="1">
      <c r="C229" s="44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99"/>
      <c r="DB229" s="99"/>
      <c r="DC229" s="99"/>
      <c r="DD229" s="99"/>
    </row>
    <row r="230" spans="3:108" s="34" customFormat="1">
      <c r="C230" s="44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99"/>
      <c r="DB230" s="99"/>
      <c r="DC230" s="99"/>
      <c r="DD230" s="99"/>
    </row>
    <row r="231" spans="3:108" s="34" customFormat="1">
      <c r="C231" s="44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99"/>
      <c r="DB231" s="99"/>
      <c r="DC231" s="99"/>
      <c r="DD231" s="99"/>
    </row>
    <row r="232" spans="3:108" s="34" customFormat="1">
      <c r="C232" s="44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99"/>
      <c r="DB232" s="99"/>
      <c r="DC232" s="99"/>
      <c r="DD232" s="99"/>
    </row>
    <row r="233" spans="3:108" s="34" customFormat="1">
      <c r="C233" s="44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99"/>
      <c r="DB233" s="99"/>
      <c r="DC233" s="99"/>
      <c r="DD233" s="99"/>
    </row>
    <row r="234" spans="3:108" s="34" customFormat="1">
      <c r="C234" s="44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99"/>
      <c r="DB234" s="99"/>
      <c r="DC234" s="99"/>
      <c r="DD234" s="99"/>
    </row>
    <row r="235" spans="3:108" s="34" customFormat="1">
      <c r="C235" s="44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99"/>
    </row>
    <row r="236" spans="3:108" s="34" customFormat="1">
      <c r="C236" s="44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99"/>
      <c r="DB236" s="99"/>
      <c r="DC236" s="99"/>
      <c r="DD236" s="99"/>
    </row>
    <row r="237" spans="3:108" s="34" customFormat="1">
      <c r="C237" s="44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99"/>
      <c r="DB237" s="99"/>
      <c r="DC237" s="99"/>
      <c r="DD237" s="99"/>
    </row>
    <row r="238" spans="3:108" s="34" customFormat="1">
      <c r="C238" s="44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99"/>
      <c r="DB238" s="99"/>
      <c r="DC238" s="99"/>
      <c r="DD238" s="99"/>
    </row>
    <row r="239" spans="3:108" s="34" customFormat="1">
      <c r="C239" s="44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99"/>
      <c r="DB239" s="99"/>
      <c r="DC239" s="99"/>
      <c r="DD239" s="99"/>
    </row>
    <row r="240" spans="3:108" s="34" customFormat="1">
      <c r="C240" s="44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99"/>
      <c r="DB240" s="99"/>
      <c r="DC240" s="99"/>
      <c r="DD240" s="99"/>
    </row>
    <row r="241" spans="3:108" s="34" customFormat="1">
      <c r="C241" s="44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99"/>
      <c r="DB241" s="99"/>
      <c r="DC241" s="99"/>
      <c r="DD241" s="99"/>
    </row>
    <row r="242" spans="3:108" s="34" customFormat="1">
      <c r="C242" s="44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99"/>
      <c r="DB242" s="99"/>
      <c r="DC242" s="99"/>
      <c r="DD242" s="99"/>
    </row>
    <row r="243" spans="3:108" s="34" customFormat="1">
      <c r="C243" s="44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  <c r="DC243" s="99"/>
      <c r="DD243" s="99"/>
    </row>
    <row r="244" spans="3:108" s="34" customFormat="1">
      <c r="C244" s="44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99"/>
      <c r="DD244" s="99"/>
    </row>
    <row r="245" spans="3:108" s="34" customFormat="1">
      <c r="C245" s="44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99"/>
      <c r="DD245" s="99"/>
    </row>
    <row r="246" spans="3:108" s="4" customFormat="1">
      <c r="C246" s="43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99"/>
      <c r="DB246" s="99"/>
      <c r="DC246" s="99"/>
      <c r="DD246" s="99"/>
    </row>
    <row r="247" spans="3:108" s="4" customFormat="1">
      <c r="C247" s="43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99"/>
      <c r="DB247" s="99"/>
      <c r="DC247" s="99"/>
      <c r="DD247" s="99"/>
    </row>
    <row r="248" spans="3:108" s="4" customFormat="1">
      <c r="C248" s="43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99"/>
      <c r="DB248" s="99"/>
      <c r="DC248" s="99"/>
      <c r="DD248" s="99"/>
    </row>
    <row r="249" spans="3:108" s="4" customFormat="1">
      <c r="C249" s="43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99"/>
      <c r="DB249" s="99"/>
      <c r="DC249" s="99"/>
      <c r="DD249" s="99"/>
    </row>
    <row r="250" spans="3:108" s="4" customFormat="1">
      <c r="C250" s="43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99"/>
      <c r="DB250" s="99"/>
      <c r="DC250" s="99"/>
      <c r="DD250" s="99"/>
    </row>
    <row r="251" spans="3:108" s="4" customFormat="1">
      <c r="C251" s="43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99"/>
      <c r="DB251" s="99"/>
      <c r="DC251" s="99"/>
      <c r="DD251" s="99"/>
    </row>
    <row r="252" spans="3:108" s="4" customFormat="1">
      <c r="C252" s="43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99"/>
      <c r="DB252" s="99"/>
      <c r="DC252" s="99"/>
      <c r="DD252" s="99"/>
    </row>
    <row r="253" spans="3:108" s="4" customFormat="1">
      <c r="C253" s="43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99"/>
      <c r="DB253" s="99"/>
      <c r="DC253" s="99"/>
      <c r="DD253" s="99"/>
    </row>
    <row r="254" spans="3:108" s="4" customFormat="1">
      <c r="C254" s="43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99"/>
      <c r="DD254" s="99"/>
    </row>
    <row r="255" spans="3:108" s="4" customFormat="1">
      <c r="C255" s="43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99"/>
      <c r="DB255" s="99"/>
      <c r="DC255" s="99"/>
      <c r="DD255" s="99"/>
    </row>
    <row r="256" spans="3:108" s="4" customFormat="1">
      <c r="C256" s="43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99"/>
      <c r="DB256" s="99"/>
      <c r="DC256" s="99"/>
      <c r="DD256" s="99"/>
    </row>
    <row r="257" spans="3:108" s="4" customFormat="1">
      <c r="C257" s="43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99"/>
      <c r="DB257" s="99"/>
      <c r="DC257" s="99"/>
      <c r="DD257" s="99"/>
    </row>
    <row r="258" spans="3:108" s="4" customFormat="1">
      <c r="C258" s="43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99"/>
      <c r="DB258" s="99"/>
      <c r="DC258" s="99"/>
      <c r="DD258" s="99"/>
    </row>
    <row r="259" spans="3:108" s="4" customFormat="1">
      <c r="C259" s="43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99"/>
      <c r="DB259" s="99"/>
      <c r="DC259" s="99"/>
      <c r="DD259" s="99"/>
    </row>
    <row r="260" spans="3:108" s="4" customFormat="1">
      <c r="C260" s="43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99"/>
      <c r="DB260" s="99"/>
      <c r="DC260" s="99"/>
      <c r="DD260" s="99"/>
    </row>
    <row r="261" spans="3:108" s="4" customFormat="1">
      <c r="C261" s="43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99"/>
      <c r="DB261" s="99"/>
      <c r="DC261" s="99"/>
      <c r="DD261" s="99"/>
    </row>
    <row r="262" spans="3:108" s="4" customFormat="1">
      <c r="C262" s="43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99"/>
      <c r="DB262" s="99"/>
      <c r="DC262" s="99"/>
      <c r="DD262" s="99"/>
    </row>
    <row r="263" spans="3:108" s="4" customFormat="1">
      <c r="C263" s="43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99"/>
      <c r="DD263" s="99"/>
    </row>
    <row r="264" spans="3:108" s="4" customFormat="1">
      <c r="C264" s="43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99"/>
      <c r="DB264" s="99"/>
      <c r="DC264" s="99"/>
      <c r="DD264" s="99"/>
    </row>
    <row r="265" spans="3:108" s="4" customFormat="1">
      <c r="C265" s="43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99"/>
      <c r="DB265" s="99"/>
      <c r="DC265" s="99"/>
      <c r="DD265" s="99"/>
    </row>
    <row r="266" spans="3:108" s="4" customFormat="1">
      <c r="C266" s="43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99"/>
      <c r="DB266" s="99"/>
      <c r="DC266" s="99"/>
      <c r="DD266" s="99"/>
    </row>
    <row r="267" spans="3:108" s="4" customFormat="1">
      <c r="C267" s="43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99"/>
      <c r="DB267" s="99"/>
      <c r="DC267" s="99"/>
      <c r="DD267" s="99"/>
    </row>
    <row r="268" spans="3:108" s="4" customFormat="1">
      <c r="C268" s="43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99"/>
      <c r="DB268" s="99"/>
      <c r="DC268" s="99"/>
      <c r="DD268" s="99"/>
    </row>
    <row r="269" spans="3:108" s="4" customFormat="1">
      <c r="C269" s="43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99"/>
      <c r="DB269" s="99"/>
      <c r="DC269" s="99"/>
      <c r="DD269" s="99"/>
    </row>
    <row r="270" spans="3:108" s="4" customFormat="1">
      <c r="C270" s="43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99"/>
      <c r="DB270" s="99"/>
      <c r="DC270" s="99"/>
      <c r="DD270" s="99"/>
    </row>
    <row r="271" spans="3:108" s="4" customFormat="1">
      <c r="C271" s="43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99"/>
      <c r="DB271" s="99"/>
      <c r="DC271" s="99"/>
      <c r="DD271" s="99"/>
    </row>
    <row r="272" spans="3:108" s="4" customFormat="1">
      <c r="C272" s="43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99"/>
      <c r="DD272" s="99"/>
    </row>
    <row r="273" spans="3:108" s="4" customFormat="1">
      <c r="C273" s="43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99"/>
      <c r="DB273" s="99"/>
      <c r="DC273" s="99"/>
      <c r="DD273" s="99"/>
    </row>
    <row r="274" spans="3:108" s="4" customFormat="1">
      <c r="C274" s="43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99"/>
      <c r="DB274" s="99"/>
      <c r="DC274" s="99"/>
      <c r="DD274" s="99"/>
    </row>
    <row r="275" spans="3:108" s="4" customFormat="1">
      <c r="C275" s="43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99"/>
      <c r="DB275" s="99"/>
      <c r="DC275" s="99"/>
      <c r="DD275" s="99"/>
    </row>
    <row r="276" spans="3:108" s="4" customFormat="1">
      <c r="C276" s="43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99"/>
      <c r="DB276" s="99"/>
      <c r="DC276" s="99"/>
      <c r="DD276" s="99"/>
    </row>
    <row r="277" spans="3:108" s="4" customFormat="1">
      <c r="C277" s="43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99"/>
      <c r="DB277" s="99"/>
      <c r="DC277" s="99"/>
      <c r="DD277" s="99"/>
    </row>
    <row r="278" spans="3:108" s="4" customFormat="1">
      <c r="C278" s="43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99"/>
      <c r="DB278" s="99"/>
      <c r="DC278" s="99"/>
      <c r="DD278" s="99"/>
    </row>
    <row r="279" spans="3:108" s="4" customFormat="1">
      <c r="C279" s="43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99"/>
      <c r="DB279" s="99"/>
      <c r="DC279" s="99"/>
      <c r="DD279" s="99"/>
    </row>
    <row r="280" spans="3:108" s="4" customFormat="1">
      <c r="C280" s="43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99"/>
      <c r="DB280" s="99"/>
      <c r="DC280" s="99"/>
      <c r="DD280" s="99"/>
    </row>
    <row r="281" spans="3:108" s="4" customFormat="1">
      <c r="C281" s="43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99"/>
      <c r="DB281" s="99"/>
      <c r="DC281" s="99"/>
      <c r="DD281" s="99"/>
    </row>
    <row r="282" spans="3:108" s="4" customFormat="1">
      <c r="C282" s="43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99"/>
      <c r="DB282" s="99"/>
      <c r="DC282" s="99"/>
      <c r="DD282" s="99"/>
    </row>
    <row r="283" spans="3:108" s="4" customFormat="1">
      <c r="C283" s="43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99"/>
      <c r="DB283" s="99"/>
      <c r="DC283" s="99"/>
      <c r="DD283" s="99"/>
    </row>
    <row r="284" spans="3:108" s="4" customFormat="1">
      <c r="C284" s="43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99"/>
      <c r="DB284" s="99"/>
      <c r="DC284" s="99"/>
      <c r="DD284" s="99"/>
    </row>
    <row r="285" spans="3:108" s="4" customFormat="1">
      <c r="C285" s="43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</row>
    <row r="286" spans="3:108" s="4" customFormat="1">
      <c r="C286" s="43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99"/>
      <c r="DB286" s="99"/>
      <c r="DC286" s="99"/>
      <c r="DD286" s="99"/>
    </row>
    <row r="287" spans="3:108" s="4" customFormat="1">
      <c r="C287" s="43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99"/>
      <c r="DB287" s="99"/>
      <c r="DC287" s="99"/>
      <c r="DD287" s="99"/>
    </row>
    <row r="288" spans="3:108" s="4" customFormat="1">
      <c r="C288" s="43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99"/>
      <c r="DB288" s="99"/>
      <c r="DC288" s="99"/>
      <c r="DD288" s="99"/>
    </row>
    <row r="289" spans="3:108" s="4" customFormat="1">
      <c r="C289" s="43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99"/>
      <c r="DB289" s="99"/>
      <c r="DC289" s="99"/>
      <c r="DD289" s="99"/>
    </row>
    <row r="290" spans="3:108" s="4" customFormat="1">
      <c r="C290" s="43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99"/>
      <c r="DB290" s="99"/>
      <c r="DC290" s="99"/>
      <c r="DD290" s="99"/>
    </row>
    <row r="291" spans="3:108" s="4" customFormat="1">
      <c r="C291" s="43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99"/>
      <c r="DB291" s="99"/>
      <c r="DC291" s="99"/>
      <c r="DD291" s="99"/>
    </row>
    <row r="292" spans="3:108" s="4" customFormat="1">
      <c r="C292" s="43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99"/>
      <c r="DB292" s="99"/>
      <c r="DC292" s="99"/>
      <c r="DD292" s="99"/>
    </row>
    <row r="293" spans="3:108" s="4" customFormat="1">
      <c r="C293" s="43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</row>
    <row r="294" spans="3:108" s="4" customFormat="1">
      <c r="C294" s="43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99"/>
      <c r="DB294" s="99"/>
      <c r="DC294" s="99"/>
      <c r="DD294" s="99"/>
    </row>
    <row r="295" spans="3:108" s="4" customFormat="1">
      <c r="C295" s="43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</row>
    <row r="296" spans="3:108" s="4" customFormat="1">
      <c r="C296" s="43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99"/>
      <c r="DB296" s="99"/>
      <c r="DC296" s="99"/>
      <c r="DD296" s="99"/>
    </row>
    <row r="297" spans="3:108" s="4" customFormat="1">
      <c r="C297" s="43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99"/>
      <c r="DB297" s="99"/>
      <c r="DC297" s="99"/>
      <c r="DD297" s="99"/>
    </row>
    <row r="298" spans="3:108" s="4" customFormat="1">
      <c r="C298" s="43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99"/>
      <c r="DB298" s="99"/>
      <c r="DC298" s="99"/>
      <c r="DD298" s="99"/>
    </row>
    <row r="299" spans="3:108" s="4" customFormat="1">
      <c r="C299" s="43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99"/>
      <c r="DB299" s="99"/>
      <c r="DC299" s="99"/>
      <c r="DD299" s="99"/>
    </row>
    <row r="300" spans="3:108" s="4" customFormat="1">
      <c r="C300" s="43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99"/>
      <c r="DB300" s="99"/>
      <c r="DC300" s="99"/>
      <c r="DD300" s="99"/>
    </row>
    <row r="301" spans="3:108" s="4" customFormat="1">
      <c r="C301" s="43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99"/>
      <c r="DB301" s="99"/>
      <c r="DC301" s="99"/>
      <c r="DD301" s="99"/>
    </row>
    <row r="302" spans="3:108" s="4" customFormat="1">
      <c r="C302" s="43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99"/>
      <c r="DB302" s="99"/>
      <c r="DC302" s="99"/>
      <c r="DD302" s="99"/>
    </row>
    <row r="303" spans="3:108" s="4" customFormat="1">
      <c r="C303" s="43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99"/>
      <c r="DB303" s="99"/>
      <c r="DC303" s="99"/>
      <c r="DD303" s="99"/>
    </row>
    <row r="304" spans="3:108" s="4" customFormat="1">
      <c r="C304" s="43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99"/>
      <c r="DB304" s="99"/>
      <c r="DC304" s="99"/>
      <c r="DD304" s="99"/>
    </row>
    <row r="305" spans="3:108" s="4" customFormat="1">
      <c r="C305" s="43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99"/>
      <c r="DB305" s="99"/>
      <c r="DC305" s="99"/>
      <c r="DD305" s="99"/>
    </row>
    <row r="306" spans="3:108" s="4" customFormat="1">
      <c r="C306" s="43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</row>
    <row r="307" spans="3:108" s="4" customFormat="1">
      <c r="C307" s="43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99"/>
      <c r="DB307" s="99"/>
      <c r="DC307" s="99"/>
      <c r="DD307" s="99"/>
    </row>
    <row r="308" spans="3:108" s="4" customFormat="1">
      <c r="C308" s="43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99"/>
      <c r="DB308" s="99"/>
      <c r="DC308" s="99"/>
      <c r="DD308" s="99"/>
    </row>
    <row r="309" spans="3:108" s="4" customFormat="1">
      <c r="C309" s="43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99"/>
      <c r="DB309" s="99"/>
      <c r="DC309" s="99"/>
      <c r="DD309" s="99"/>
    </row>
    <row r="310" spans="3:108" s="4" customFormat="1">
      <c r="C310" s="43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99"/>
      <c r="DB310" s="99"/>
      <c r="DC310" s="99"/>
      <c r="DD310" s="99"/>
    </row>
    <row r="311" spans="3:108" s="4" customFormat="1">
      <c r="C311" s="43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99"/>
      <c r="DB311" s="99"/>
      <c r="DC311" s="99"/>
      <c r="DD311" s="99"/>
    </row>
    <row r="312" spans="3:108" s="4" customFormat="1">
      <c r="C312" s="43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99"/>
      <c r="DB312" s="99"/>
      <c r="DC312" s="99"/>
      <c r="DD312" s="99"/>
    </row>
    <row r="313" spans="3:108" s="4" customFormat="1">
      <c r="C313" s="43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99"/>
      <c r="DB313" s="99"/>
      <c r="DC313" s="99"/>
      <c r="DD313" s="99"/>
    </row>
    <row r="314" spans="3:108" s="4" customFormat="1">
      <c r="C314" s="43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99"/>
      <c r="DB314" s="99"/>
      <c r="DC314" s="99"/>
      <c r="DD314" s="99"/>
    </row>
    <row r="315" spans="3:108" s="4" customFormat="1">
      <c r="C315" s="43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99"/>
      <c r="DB315" s="99"/>
      <c r="DC315" s="99"/>
      <c r="DD315" s="99"/>
    </row>
    <row r="316" spans="3:108" s="4" customFormat="1">
      <c r="C316" s="43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99"/>
      <c r="DB316" s="99"/>
      <c r="DC316" s="99"/>
      <c r="DD316" s="99"/>
    </row>
    <row r="317" spans="3:108" s="4" customFormat="1">
      <c r="C317" s="43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</row>
    <row r="318" spans="3:108" s="4" customFormat="1">
      <c r="C318" s="43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</row>
    <row r="319" spans="3:108" s="4" customFormat="1">
      <c r="C319" s="43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</row>
    <row r="320" spans="3:108" s="4" customFormat="1">
      <c r="C320" s="43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</row>
    <row r="321" spans="3:108" s="4" customFormat="1">
      <c r="C321" s="43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99"/>
      <c r="DB321" s="99"/>
      <c r="DC321" s="99"/>
      <c r="DD321" s="99"/>
    </row>
    <row r="322" spans="3:108" s="4" customFormat="1">
      <c r="C322" s="43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</row>
    <row r="323" spans="3:108" s="4" customFormat="1">
      <c r="C323" s="43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99"/>
      <c r="DB323" s="99"/>
      <c r="DC323" s="99"/>
      <c r="DD323" s="99"/>
    </row>
    <row r="324" spans="3:108" s="4" customFormat="1">
      <c r="C324" s="43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</row>
    <row r="325" spans="3:108" s="4" customFormat="1">
      <c r="C325" s="43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99"/>
      <c r="DB325" s="99"/>
      <c r="DC325" s="99"/>
      <c r="DD325" s="99"/>
    </row>
    <row r="326" spans="3:108" s="4" customFormat="1">
      <c r="C326" s="43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99"/>
      <c r="DB326" s="99"/>
      <c r="DC326" s="99"/>
      <c r="DD326" s="99"/>
    </row>
    <row r="327" spans="3:108" s="4" customFormat="1">
      <c r="C327" s="43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99"/>
      <c r="DB327" s="99"/>
      <c r="DC327" s="99"/>
      <c r="DD327" s="99"/>
    </row>
    <row r="328" spans="3:108" s="4" customFormat="1">
      <c r="C328" s="43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99"/>
      <c r="DB328" s="99"/>
      <c r="DC328" s="99"/>
      <c r="DD328" s="99"/>
    </row>
    <row r="329" spans="3:108" s="4" customFormat="1">
      <c r="C329" s="43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99"/>
      <c r="DB329" s="99"/>
      <c r="DC329" s="99"/>
      <c r="DD329" s="99"/>
    </row>
    <row r="330" spans="3:108" s="4" customFormat="1">
      <c r="C330" s="43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99"/>
      <c r="DB330" s="99"/>
      <c r="DC330" s="99"/>
      <c r="DD330" s="99"/>
    </row>
    <row r="331" spans="3:108" s="4" customFormat="1">
      <c r="C331" s="43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99"/>
      <c r="DB331" s="99"/>
      <c r="DC331" s="99"/>
      <c r="DD331" s="99"/>
    </row>
    <row r="332" spans="3:108" s="4" customFormat="1">
      <c r="C332" s="43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99"/>
      <c r="DB332" s="99"/>
      <c r="DC332" s="99"/>
      <c r="DD332" s="99"/>
    </row>
    <row r="333" spans="3:108" s="4" customFormat="1">
      <c r="C333" s="43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99"/>
      <c r="DB333" s="99"/>
      <c r="DC333" s="99"/>
      <c r="DD333" s="99"/>
    </row>
    <row r="334" spans="3:108" s="4" customFormat="1">
      <c r="C334" s="43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99"/>
      <c r="DB334" s="99"/>
      <c r="DC334" s="99"/>
      <c r="DD334" s="99"/>
    </row>
    <row r="335" spans="3:108" s="4" customFormat="1">
      <c r="C335" s="43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99"/>
      <c r="DB335" s="99"/>
      <c r="DC335" s="99"/>
      <c r="DD335" s="99"/>
    </row>
    <row r="336" spans="3:108" s="4" customFormat="1">
      <c r="C336" s="43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99"/>
      <c r="DB336" s="99"/>
      <c r="DC336" s="99"/>
      <c r="DD336" s="99"/>
    </row>
    <row r="337" spans="3:108" s="4" customFormat="1">
      <c r="C337" s="43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99"/>
      <c r="DB337" s="99"/>
      <c r="DC337" s="99"/>
      <c r="DD337" s="99"/>
    </row>
    <row r="338" spans="3:108" s="4" customFormat="1">
      <c r="C338" s="43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99"/>
      <c r="DB338" s="99"/>
      <c r="DC338" s="99"/>
      <c r="DD338" s="99"/>
    </row>
    <row r="339" spans="3:108" s="4" customFormat="1">
      <c r="C339" s="43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99"/>
      <c r="DB339" s="99"/>
      <c r="DC339" s="99"/>
      <c r="DD339" s="99"/>
    </row>
    <row r="340" spans="3:108" s="4" customFormat="1">
      <c r="C340" s="43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99"/>
      <c r="DB340" s="99"/>
      <c r="DC340" s="99"/>
      <c r="DD340" s="99"/>
    </row>
    <row r="341" spans="3:108" s="4" customFormat="1">
      <c r="C341" s="43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99"/>
      <c r="DB341" s="99"/>
      <c r="DC341" s="99"/>
      <c r="DD341" s="99"/>
    </row>
    <row r="342" spans="3:108" s="4" customFormat="1">
      <c r="C342" s="43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99"/>
      <c r="DB342" s="99"/>
      <c r="DC342" s="99"/>
      <c r="DD342" s="99"/>
    </row>
    <row r="343" spans="3:108" s="4" customFormat="1">
      <c r="C343" s="43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99"/>
      <c r="DB343" s="99"/>
      <c r="DC343" s="99"/>
      <c r="DD343" s="99"/>
    </row>
    <row r="344" spans="3:108" s="4" customFormat="1">
      <c r="C344" s="43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99"/>
      <c r="DB344" s="99"/>
      <c r="DC344" s="99"/>
      <c r="DD344" s="99"/>
    </row>
    <row r="345" spans="3:108" s="4" customFormat="1">
      <c r="C345" s="43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99"/>
      <c r="DB345" s="99"/>
      <c r="DC345" s="99"/>
      <c r="DD345" s="99"/>
    </row>
    <row r="346" spans="3:108" s="4" customFormat="1">
      <c r="C346" s="43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99"/>
      <c r="DB346" s="99"/>
      <c r="DC346" s="99"/>
      <c r="DD346" s="99"/>
    </row>
    <row r="347" spans="3:108" s="4" customFormat="1">
      <c r="C347" s="43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99"/>
      <c r="DB347" s="99"/>
      <c r="DC347" s="99"/>
      <c r="DD347" s="99"/>
    </row>
    <row r="348" spans="3:108" s="4" customFormat="1">
      <c r="C348" s="43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99"/>
      <c r="DB348" s="99"/>
      <c r="DC348" s="99"/>
      <c r="DD348" s="99"/>
    </row>
    <row r="349" spans="3:108" s="4" customFormat="1">
      <c r="C349" s="43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99"/>
      <c r="DB349" s="99"/>
      <c r="DC349" s="99"/>
      <c r="DD349" s="99"/>
    </row>
    <row r="350" spans="3:108" s="4" customFormat="1">
      <c r="C350" s="43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99"/>
      <c r="DB350" s="99"/>
      <c r="DC350" s="99"/>
      <c r="DD350" s="99"/>
    </row>
    <row r="351" spans="3:108" s="4" customFormat="1">
      <c r="C351" s="43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99"/>
      <c r="DB351" s="99"/>
      <c r="DC351" s="99"/>
      <c r="DD351" s="99"/>
    </row>
    <row r="352" spans="3:108" s="4" customFormat="1">
      <c r="C352" s="43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99"/>
      <c r="DB352" s="99"/>
      <c r="DC352" s="99"/>
      <c r="DD352" s="99"/>
    </row>
    <row r="353" spans="3:108" s="4" customFormat="1">
      <c r="C353" s="43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99"/>
      <c r="DB353" s="99"/>
      <c r="DC353" s="99"/>
      <c r="DD353" s="99"/>
    </row>
    <row r="354" spans="3:108" s="4" customFormat="1">
      <c r="C354" s="43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99"/>
      <c r="DB354" s="99"/>
      <c r="DC354" s="99"/>
      <c r="DD354" s="99"/>
    </row>
    <row r="355" spans="3:108" s="4" customFormat="1">
      <c r="C355" s="43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99"/>
      <c r="DB355" s="99"/>
      <c r="DC355" s="99"/>
      <c r="DD355" s="99"/>
    </row>
    <row r="356" spans="3:108" s="4" customFormat="1">
      <c r="C356" s="43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99"/>
      <c r="DB356" s="99"/>
      <c r="DC356" s="99"/>
      <c r="DD356" s="99"/>
    </row>
    <row r="357" spans="3:108" s="4" customFormat="1">
      <c r="C357" s="43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99"/>
      <c r="DB357" s="99"/>
      <c r="DC357" s="99"/>
      <c r="DD357" s="99"/>
    </row>
    <row r="358" spans="3:108" s="4" customFormat="1">
      <c r="C358" s="43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99"/>
      <c r="DB358" s="99"/>
      <c r="DC358" s="99"/>
      <c r="DD358" s="99"/>
    </row>
    <row r="359" spans="3:108" s="4" customFormat="1">
      <c r="C359" s="43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99"/>
      <c r="DB359" s="99"/>
      <c r="DC359" s="99"/>
      <c r="DD359" s="99"/>
    </row>
    <row r="360" spans="3:108" s="4" customFormat="1">
      <c r="C360" s="43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99"/>
      <c r="DB360" s="99"/>
      <c r="DC360" s="99"/>
      <c r="DD360" s="99"/>
    </row>
    <row r="361" spans="3:108" s="4" customFormat="1">
      <c r="C361" s="43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99"/>
      <c r="DB361" s="99"/>
      <c r="DC361" s="99"/>
      <c r="DD361" s="99"/>
    </row>
    <row r="362" spans="3:108" s="4" customFormat="1">
      <c r="C362" s="43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</row>
    <row r="363" spans="3:108" s="4" customFormat="1">
      <c r="C363" s="43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99"/>
      <c r="DB363" s="99"/>
      <c r="DC363" s="99"/>
      <c r="DD363" s="99"/>
    </row>
    <row r="364" spans="3:108" s="4" customFormat="1">
      <c r="C364" s="43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99"/>
      <c r="DB364" s="99"/>
      <c r="DC364" s="99"/>
      <c r="DD364" s="99"/>
    </row>
    <row r="365" spans="3:108" s="4" customFormat="1">
      <c r="C365" s="43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99"/>
      <c r="DB365" s="99"/>
      <c r="DC365" s="99"/>
      <c r="DD365" s="99"/>
    </row>
    <row r="366" spans="3:108" s="4" customFormat="1">
      <c r="C366" s="43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99"/>
      <c r="DB366" s="99"/>
      <c r="DC366" s="99"/>
      <c r="DD366" s="99"/>
    </row>
    <row r="367" spans="3:108" s="4" customFormat="1">
      <c r="C367" s="43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99"/>
      <c r="DB367" s="99"/>
      <c r="DC367" s="99"/>
      <c r="DD367" s="99"/>
    </row>
    <row r="368" spans="3:108" s="4" customFormat="1">
      <c r="C368" s="43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99"/>
      <c r="DB368" s="99"/>
      <c r="DC368" s="99"/>
      <c r="DD368" s="99"/>
    </row>
    <row r="369" spans="3:108" s="4" customFormat="1">
      <c r="C369" s="43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99"/>
      <c r="DB369" s="99"/>
      <c r="DC369" s="99"/>
      <c r="DD369" s="99"/>
    </row>
    <row r="370" spans="3:108" s="4" customFormat="1">
      <c r="C370" s="43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99"/>
      <c r="DB370" s="99"/>
      <c r="DC370" s="99"/>
      <c r="DD370" s="99"/>
    </row>
    <row r="371" spans="3:108" s="4" customFormat="1">
      <c r="C371" s="43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99"/>
      <c r="DB371" s="99"/>
      <c r="DC371" s="99"/>
      <c r="DD371" s="99"/>
    </row>
    <row r="372" spans="3:108" s="4" customFormat="1">
      <c r="C372" s="43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99"/>
      <c r="DB372" s="99"/>
      <c r="DC372" s="99"/>
      <c r="DD372" s="99"/>
    </row>
    <row r="373" spans="3:108" s="4" customFormat="1">
      <c r="C373" s="43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99"/>
      <c r="DB373" s="99"/>
      <c r="DC373" s="99"/>
      <c r="DD373" s="99"/>
    </row>
    <row r="374" spans="3:108" s="4" customFormat="1">
      <c r="C374" s="43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99"/>
      <c r="DB374" s="99"/>
      <c r="DC374" s="99"/>
      <c r="DD374" s="99"/>
    </row>
    <row r="375" spans="3:108" s="4" customFormat="1">
      <c r="C375" s="43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  <c r="CW375" s="99"/>
      <c r="CX375" s="99"/>
      <c r="CY375" s="99"/>
      <c r="CZ375" s="99"/>
      <c r="DA375" s="99"/>
      <c r="DB375" s="99"/>
      <c r="DC375" s="99"/>
      <c r="DD375" s="99"/>
    </row>
    <row r="376" spans="3:108" s="4" customFormat="1">
      <c r="C376" s="43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  <c r="DA376" s="99"/>
      <c r="DB376" s="99"/>
      <c r="DC376" s="99"/>
      <c r="DD376" s="99"/>
    </row>
    <row r="377" spans="3:108" s="4" customFormat="1">
      <c r="C377" s="43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  <c r="DA377" s="99"/>
      <c r="DB377" s="99"/>
      <c r="DC377" s="99"/>
      <c r="DD377" s="99"/>
    </row>
    <row r="378" spans="3:108" s="4" customFormat="1">
      <c r="C378" s="43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  <c r="DA378" s="99"/>
      <c r="DB378" s="99"/>
      <c r="DC378" s="99"/>
      <c r="DD378" s="99"/>
    </row>
    <row r="379" spans="3:108" s="4" customFormat="1">
      <c r="C379" s="43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  <c r="DA379" s="99"/>
      <c r="DB379" s="99"/>
      <c r="DC379" s="99"/>
      <c r="DD379" s="99"/>
    </row>
    <row r="380" spans="3:108" s="4" customFormat="1">
      <c r="C380" s="43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  <c r="DA380" s="99"/>
      <c r="DB380" s="99"/>
      <c r="DC380" s="99"/>
      <c r="DD380" s="99"/>
    </row>
    <row r="381" spans="3:108" s="4" customFormat="1">
      <c r="C381" s="43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  <c r="DA381" s="99"/>
      <c r="DB381" s="99"/>
      <c r="DC381" s="99"/>
      <c r="DD381" s="99"/>
    </row>
    <row r="382" spans="3:108" s="4" customFormat="1">
      <c r="C382" s="43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99"/>
      <c r="DB382" s="99"/>
      <c r="DC382" s="99"/>
      <c r="DD382" s="99"/>
    </row>
    <row r="383" spans="3:108" s="4" customFormat="1">
      <c r="C383" s="43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99"/>
      <c r="DB383" s="99"/>
      <c r="DC383" s="99"/>
      <c r="DD383" s="99"/>
    </row>
    <row r="384" spans="3:108" s="4" customFormat="1">
      <c r="C384" s="43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99"/>
      <c r="DB384" s="99"/>
      <c r="DC384" s="99"/>
      <c r="DD384" s="99"/>
    </row>
    <row r="385" spans="3:108" s="4" customFormat="1">
      <c r="C385" s="43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99"/>
      <c r="DB385" s="99"/>
      <c r="DC385" s="99"/>
      <c r="DD385" s="99"/>
    </row>
    <row r="386" spans="3:108" s="4" customFormat="1">
      <c r="C386" s="43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99"/>
      <c r="DB386" s="99"/>
      <c r="DC386" s="99"/>
      <c r="DD386" s="99"/>
    </row>
    <row r="387" spans="3:108" s="4" customFormat="1">
      <c r="C387" s="43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99"/>
      <c r="DB387" s="99"/>
      <c r="DC387" s="99"/>
      <c r="DD387" s="99"/>
    </row>
    <row r="388" spans="3:108" s="4" customFormat="1">
      <c r="C388" s="43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99"/>
      <c r="DB388" s="99"/>
      <c r="DC388" s="99"/>
      <c r="DD388" s="99"/>
    </row>
    <row r="389" spans="3:108" s="4" customFormat="1">
      <c r="C389" s="43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99"/>
      <c r="DB389" s="99"/>
      <c r="DC389" s="99"/>
      <c r="DD389" s="99"/>
    </row>
    <row r="390" spans="3:108" s="4" customFormat="1">
      <c r="C390" s="43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99"/>
      <c r="DB390" s="99"/>
      <c r="DC390" s="99"/>
      <c r="DD390" s="99"/>
    </row>
    <row r="391" spans="3:108" s="4" customFormat="1">
      <c r="C391" s="43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99"/>
      <c r="DB391" s="99"/>
      <c r="DC391" s="99"/>
      <c r="DD391" s="99"/>
    </row>
    <row r="392" spans="3:108" s="4" customFormat="1">
      <c r="C392" s="43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99"/>
      <c r="DB392" s="99"/>
      <c r="DC392" s="99"/>
      <c r="DD392" s="99"/>
    </row>
    <row r="393" spans="3:108" s="4" customFormat="1">
      <c r="C393" s="43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99"/>
      <c r="DB393" s="99"/>
      <c r="DC393" s="99"/>
      <c r="DD393" s="99"/>
    </row>
    <row r="394" spans="3:108" s="4" customFormat="1">
      <c r="C394" s="43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99"/>
      <c r="DB394" s="99"/>
      <c r="DC394" s="99"/>
      <c r="DD394" s="99"/>
    </row>
    <row r="395" spans="3:108" s="4" customFormat="1">
      <c r="C395" s="43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99"/>
      <c r="DB395" s="99"/>
      <c r="DC395" s="99"/>
      <c r="DD395" s="99"/>
    </row>
    <row r="396" spans="3:108" s="4" customFormat="1">
      <c r="C396" s="43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99"/>
      <c r="DB396" s="99"/>
      <c r="DC396" s="99"/>
      <c r="DD396" s="99"/>
    </row>
    <row r="397" spans="3:108" s="4" customFormat="1">
      <c r="C397" s="43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99"/>
      <c r="DB397" s="99"/>
      <c r="DC397" s="99"/>
      <c r="DD397" s="99"/>
    </row>
    <row r="398" spans="3:108" s="4" customFormat="1">
      <c r="C398" s="43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99"/>
      <c r="DB398" s="99"/>
      <c r="DC398" s="99"/>
      <c r="DD398" s="99"/>
    </row>
    <row r="399" spans="3:108" s="4" customFormat="1">
      <c r="C399" s="43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99"/>
      <c r="DB399" s="99"/>
      <c r="DC399" s="99"/>
      <c r="DD399" s="99"/>
    </row>
    <row r="400" spans="3:108" s="4" customFormat="1">
      <c r="C400" s="43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99"/>
      <c r="DB400" s="99"/>
      <c r="DC400" s="99"/>
      <c r="DD400" s="99"/>
    </row>
    <row r="401" spans="3:108" s="4" customFormat="1">
      <c r="C401" s="43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99"/>
      <c r="DB401" s="99"/>
      <c r="DC401" s="99"/>
      <c r="DD401" s="99"/>
    </row>
    <row r="402" spans="3:108" s="4" customFormat="1">
      <c r="C402" s="43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99"/>
      <c r="DB402" s="99"/>
      <c r="DC402" s="99"/>
      <c r="DD402" s="99"/>
    </row>
    <row r="403" spans="3:108" s="4" customFormat="1">
      <c r="C403" s="43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99"/>
      <c r="DB403" s="99"/>
      <c r="DC403" s="99"/>
      <c r="DD403" s="99"/>
    </row>
    <row r="404" spans="3:108" s="4" customFormat="1">
      <c r="C404" s="43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99"/>
      <c r="DB404" s="99"/>
      <c r="DC404" s="99"/>
      <c r="DD404" s="99"/>
    </row>
    <row r="405" spans="3:108" s="4" customFormat="1">
      <c r="C405" s="43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99"/>
      <c r="DB405" s="99"/>
      <c r="DC405" s="99"/>
      <c r="DD405" s="99"/>
    </row>
    <row r="406" spans="3:108" s="4" customFormat="1">
      <c r="C406" s="43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99"/>
      <c r="DB406" s="99"/>
      <c r="DC406" s="99"/>
      <c r="DD406" s="99"/>
    </row>
    <row r="407" spans="3:108" s="4" customFormat="1">
      <c r="C407" s="43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99"/>
      <c r="DB407" s="99"/>
      <c r="DC407" s="99"/>
      <c r="DD407" s="99"/>
    </row>
    <row r="408" spans="3:108" s="4" customFormat="1">
      <c r="C408" s="43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99"/>
      <c r="DB408" s="99"/>
      <c r="DC408" s="99"/>
      <c r="DD408" s="99"/>
    </row>
    <row r="409" spans="3:108" s="4" customFormat="1">
      <c r="C409" s="43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99"/>
      <c r="DB409" s="99"/>
      <c r="DC409" s="99"/>
      <c r="DD409" s="99"/>
    </row>
    <row r="410" spans="3:108" s="4" customFormat="1">
      <c r="C410" s="43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99"/>
      <c r="DB410" s="99"/>
      <c r="DC410" s="99"/>
      <c r="DD410" s="99"/>
    </row>
    <row r="411" spans="3:108" s="4" customFormat="1">
      <c r="C411" s="43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99"/>
      <c r="DB411" s="99"/>
      <c r="DC411" s="99"/>
      <c r="DD411" s="99"/>
    </row>
    <row r="412" spans="3:108" s="4" customFormat="1">
      <c r="C412" s="43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99"/>
      <c r="DB412" s="99"/>
      <c r="DC412" s="99"/>
      <c r="DD412" s="99"/>
    </row>
    <row r="413" spans="3:108" s="4" customFormat="1">
      <c r="C413" s="43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99"/>
      <c r="DB413" s="99"/>
      <c r="DC413" s="99"/>
      <c r="DD413" s="99"/>
    </row>
    <row r="414" spans="3:108" s="4" customFormat="1">
      <c r="C414" s="43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99"/>
      <c r="DB414" s="99"/>
      <c r="DC414" s="99"/>
      <c r="DD414" s="99"/>
    </row>
    <row r="415" spans="3:108" s="4" customFormat="1">
      <c r="C415" s="43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99"/>
      <c r="DB415" s="99"/>
      <c r="DC415" s="99"/>
      <c r="DD415" s="99"/>
    </row>
    <row r="416" spans="3:108" s="4" customFormat="1">
      <c r="C416" s="43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99"/>
      <c r="DB416" s="99"/>
      <c r="DC416" s="99"/>
      <c r="DD416" s="99"/>
    </row>
    <row r="417" spans="3:108" s="4" customFormat="1">
      <c r="C417" s="43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99"/>
      <c r="DB417" s="99"/>
      <c r="DC417" s="99"/>
      <c r="DD417" s="99"/>
    </row>
    <row r="418" spans="3:108" s="4" customFormat="1">
      <c r="C418" s="43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99"/>
      <c r="DB418" s="99"/>
      <c r="DC418" s="99"/>
      <c r="DD418" s="99"/>
    </row>
    <row r="419" spans="3:108" s="4" customFormat="1">
      <c r="C419" s="43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99"/>
      <c r="DB419" s="99"/>
      <c r="DC419" s="99"/>
      <c r="DD419" s="99"/>
    </row>
    <row r="420" spans="3:108" s="4" customFormat="1">
      <c r="C420" s="43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99"/>
      <c r="DB420" s="99"/>
      <c r="DC420" s="99"/>
      <c r="DD420" s="99"/>
    </row>
  </sheetData>
  <sheetProtection sheet="1" objects="1" scenarios="1"/>
  <mergeCells count="24">
    <mergeCell ref="A1:D1"/>
    <mergeCell ref="E1:G1"/>
    <mergeCell ref="L38:N38"/>
    <mergeCell ref="P38:R38"/>
    <mergeCell ref="L39:N39"/>
    <mergeCell ref="P39:R39"/>
    <mergeCell ref="A32:B32"/>
    <mergeCell ref="H1:S1"/>
    <mergeCell ref="P15:S15"/>
    <mergeCell ref="J15:K15"/>
    <mergeCell ref="R22:S22"/>
    <mergeCell ref="R24:S24"/>
    <mergeCell ref="R10:S10"/>
    <mergeCell ref="L40:N40"/>
    <mergeCell ref="P40:R40"/>
    <mergeCell ref="J16:K16"/>
    <mergeCell ref="K32:N32"/>
    <mergeCell ref="P32:R32"/>
    <mergeCell ref="L33:N33"/>
    <mergeCell ref="P33:R33"/>
    <mergeCell ref="L35:N35"/>
    <mergeCell ref="P35:R35"/>
    <mergeCell ref="P36:R36"/>
    <mergeCell ref="L36:N36"/>
  </mergeCells>
  <phoneticPr fontId="10" type="noConversion"/>
  <conditionalFormatting sqref="P15:S15 E15:E16 J15:K16 C15:C19">
    <cfRule type="expression" dxfId="2" priority="1">
      <formula>$A$14=2</formula>
    </cfRule>
  </conditionalFormatting>
  <conditionalFormatting sqref="R22">
    <cfRule type="expression" dxfId="1" priority="2">
      <formula>$A$13=1</formula>
    </cfRule>
    <cfRule type="expression" dxfId="0" priority="5">
      <formula>$A$14=1</formula>
    </cfRule>
  </conditionalFormatting>
  <dataValidations count="3">
    <dataValidation type="whole" allowBlank="1" showInputMessage="1" showErrorMessage="1" sqref="C15:C19 E15:E16 J15:J16" xr:uid="{1E88484B-0B35-A54A-B5FA-7B8B511F3EA4}">
      <formula1>0</formula1>
      <formula2>999</formula2>
    </dataValidation>
    <dataValidation type="list" allowBlank="1" showInputMessage="1" showErrorMessage="1" sqref="P15" xr:uid="{14B6FD3C-0F5B-B145-8E30-55CABF35F088}">
      <formula1>$AK$15:$AK$18</formula1>
    </dataValidation>
    <dataValidation type="list" allowBlank="1" showInputMessage="1" showErrorMessage="1" sqref="S8 S37" xr:uid="{E0A5724D-FCB9-B749-96E3-838934FB0BD7}">
      <formula1>"Ja,Nein"</formula1>
    </dataValidation>
  </dataValidations>
  <hyperlinks>
    <hyperlink ref="B8" r:id="rId1" location="anwendungsgebiete" xr:uid="{E4F9C7AE-47AE-704B-AF6C-1CE3DBB7C705}"/>
    <hyperlink ref="B37" r:id="rId2" xr:uid="{A79F0DB8-EB06-4247-BDEA-1511EBEAF7B4}"/>
  </hyperlinks>
  <pageMargins left="0.7" right="0.7" top="0.78740157499999996" bottom="0.78740157499999996" header="0.3" footer="0.3"/>
  <pageSetup paperSize="9" scale="79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177800</xdr:rowOff>
                  </from>
                  <to>
                    <xdr:col>0</xdr:col>
                    <xdr:colOff>279400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63500</xdr:rowOff>
                  </from>
                  <to>
                    <xdr:col>0</xdr:col>
                    <xdr:colOff>279400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66</xdr:col>
                    <xdr:colOff>635000</xdr:colOff>
                    <xdr:row>25</xdr:row>
                    <xdr:rowOff>152400</xdr:rowOff>
                  </from>
                  <to>
                    <xdr:col>67</xdr:col>
                    <xdr:colOff>63500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63500</xdr:rowOff>
                  </from>
                  <to>
                    <xdr:col>64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66</xdr:col>
                    <xdr:colOff>0</xdr:colOff>
                    <xdr:row>28</xdr:row>
                    <xdr:rowOff>63500</xdr:rowOff>
                  </from>
                  <to>
                    <xdr:col>66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67</xdr:col>
                    <xdr:colOff>0</xdr:colOff>
                    <xdr:row>28</xdr:row>
                    <xdr:rowOff>63500</xdr:rowOff>
                  </from>
                  <to>
                    <xdr:col>67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28</xdr:row>
                    <xdr:rowOff>63500</xdr:rowOff>
                  </from>
                  <to>
                    <xdr:col>68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69</xdr:col>
                    <xdr:colOff>0</xdr:colOff>
                    <xdr:row>28</xdr:row>
                    <xdr:rowOff>63500</xdr:rowOff>
                  </from>
                  <to>
                    <xdr:col>69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70</xdr:col>
                    <xdr:colOff>0</xdr:colOff>
                    <xdr:row>28</xdr:row>
                    <xdr:rowOff>63500</xdr:rowOff>
                  </from>
                  <to>
                    <xdr:col>70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71</xdr:col>
                    <xdr:colOff>0</xdr:colOff>
                    <xdr:row>28</xdr:row>
                    <xdr:rowOff>63500</xdr:rowOff>
                  </from>
                  <to>
                    <xdr:col>71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72</xdr:col>
                    <xdr:colOff>0</xdr:colOff>
                    <xdr:row>28</xdr:row>
                    <xdr:rowOff>63500</xdr:rowOff>
                  </from>
                  <to>
                    <xdr:col>72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73</xdr:col>
                    <xdr:colOff>0</xdr:colOff>
                    <xdr:row>28</xdr:row>
                    <xdr:rowOff>63500</xdr:rowOff>
                  </from>
                  <to>
                    <xdr:col>73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74</xdr:col>
                    <xdr:colOff>0</xdr:colOff>
                    <xdr:row>28</xdr:row>
                    <xdr:rowOff>63500</xdr:rowOff>
                  </from>
                  <to>
                    <xdr:col>74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75</xdr:col>
                    <xdr:colOff>0</xdr:colOff>
                    <xdr:row>28</xdr:row>
                    <xdr:rowOff>63500</xdr:rowOff>
                  </from>
                  <to>
                    <xdr:col>75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76</xdr:col>
                    <xdr:colOff>0</xdr:colOff>
                    <xdr:row>28</xdr:row>
                    <xdr:rowOff>63500</xdr:rowOff>
                  </from>
                  <to>
                    <xdr:col>76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63500</xdr:rowOff>
                  </from>
                  <to>
                    <xdr:col>64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63500</xdr:rowOff>
                  </from>
                  <to>
                    <xdr:col>64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66</xdr:col>
                    <xdr:colOff>0</xdr:colOff>
                    <xdr:row>28</xdr:row>
                    <xdr:rowOff>63500</xdr:rowOff>
                  </from>
                  <to>
                    <xdr:col>66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66</xdr:col>
                    <xdr:colOff>0</xdr:colOff>
                    <xdr:row>28</xdr:row>
                    <xdr:rowOff>63500</xdr:rowOff>
                  </from>
                  <to>
                    <xdr:col>66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66</xdr:col>
                    <xdr:colOff>0</xdr:colOff>
                    <xdr:row>28</xdr:row>
                    <xdr:rowOff>63500</xdr:rowOff>
                  </from>
                  <to>
                    <xdr:col>66</xdr:col>
                    <xdr:colOff>241300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63500</xdr:rowOff>
                  </from>
                  <to>
                    <xdr:col>64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65</xdr:col>
                    <xdr:colOff>0</xdr:colOff>
                    <xdr:row>28</xdr:row>
                    <xdr:rowOff>63500</xdr:rowOff>
                  </from>
                  <to>
                    <xdr:col>65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63500</xdr:rowOff>
                  </from>
                  <to>
                    <xdr:col>7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63500</xdr:rowOff>
                  </from>
                  <to>
                    <xdr:col>8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63500</xdr:rowOff>
                  </from>
                  <to>
                    <xdr:col>9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63500</xdr:rowOff>
                  </from>
                  <to>
                    <xdr:col>10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63500</xdr:rowOff>
                  </from>
                  <to>
                    <xdr:col>11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63500</xdr:rowOff>
                  </from>
                  <to>
                    <xdr:col>12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63500</xdr:rowOff>
                  </from>
                  <to>
                    <xdr:col>13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63500</xdr:rowOff>
                  </from>
                  <to>
                    <xdr:col>14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63500</xdr:rowOff>
                  </from>
                  <to>
                    <xdr:col>15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63500</xdr:rowOff>
                  </from>
                  <to>
                    <xdr:col>16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63500</xdr:rowOff>
                  </from>
                  <to>
                    <xdr:col>17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63500</xdr:rowOff>
                  </from>
                  <to>
                    <xdr:col>18</xdr:col>
                    <xdr:colOff>241300</xdr:colOff>
                    <xdr:row>28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A126-F9FE-104C-AEB0-6558ECBDDB28}">
  <dimension ref="A1"/>
  <sheetViews>
    <sheetView workbookViewId="0"/>
  </sheetViews>
  <sheetFormatPr baseColWidth="10" defaultRowHeight="16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F30C-38C7-A146-BFF2-B1361FE982F3}">
  <sheetPr>
    <pageSetUpPr fitToPage="1"/>
  </sheetPr>
  <dimension ref="A1:AW424"/>
  <sheetViews>
    <sheetView topLeftCell="A16" zoomScale="83" workbookViewId="0">
      <selection activeCell="G22" sqref="G22"/>
    </sheetView>
  </sheetViews>
  <sheetFormatPr baseColWidth="10" defaultRowHeight="16"/>
  <cols>
    <col min="7" max="7" width="10.83203125" customWidth="1"/>
    <col min="8" max="8" width="17.33203125" customWidth="1"/>
    <col min="9" max="9" width="7.5" customWidth="1"/>
    <col min="10" max="10" width="8.83203125" style="4" customWidth="1"/>
    <col min="11" max="49" width="10.83203125" style="4"/>
  </cols>
  <sheetData>
    <row r="1" spans="1:49" s="4" customFormat="1" ht="50" customHeight="1">
      <c r="A1" s="117" t="s">
        <v>41</v>
      </c>
      <c r="B1" s="117"/>
      <c r="C1" s="117"/>
      <c r="D1" s="117"/>
      <c r="E1" s="117"/>
      <c r="F1" s="117"/>
      <c r="G1" s="19" t="s">
        <v>37</v>
      </c>
      <c r="H1" s="129"/>
      <c r="I1" s="130"/>
    </row>
    <row r="2" spans="1:49" s="4" customFormat="1" ht="39" customHeight="1">
      <c r="A2" s="15"/>
      <c r="B2" s="15"/>
      <c r="C2" s="15"/>
      <c r="D2" s="15"/>
      <c r="E2" s="15"/>
      <c r="F2" s="15"/>
      <c r="G2" s="19"/>
      <c r="H2" s="28"/>
      <c r="I2" s="28"/>
    </row>
    <row r="3" spans="1:49" s="1" customFormat="1" ht="23" customHeight="1">
      <c r="A3" s="20" t="s">
        <v>0</v>
      </c>
      <c r="B3" s="20"/>
      <c r="C3" s="20"/>
      <c r="D3" s="20"/>
      <c r="E3" s="20"/>
      <c r="F3" s="20"/>
      <c r="G3" s="20"/>
      <c r="H3" s="20"/>
      <c r="I3" s="2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>
      <c r="A4" s="22" t="s">
        <v>45</v>
      </c>
      <c r="B4" s="22"/>
      <c r="C4" s="22"/>
      <c r="D4" s="22" t="s">
        <v>7</v>
      </c>
      <c r="E4" s="22"/>
      <c r="F4" s="22"/>
      <c r="G4" s="22" t="s">
        <v>11</v>
      </c>
      <c r="H4" s="22"/>
      <c r="I4" s="23"/>
    </row>
    <row r="5" spans="1:49">
      <c r="A5" s="22" t="s">
        <v>4</v>
      </c>
      <c r="B5" s="22"/>
      <c r="C5" s="22"/>
      <c r="D5" s="22" t="s">
        <v>8</v>
      </c>
      <c r="E5" s="22"/>
      <c r="F5" s="22"/>
      <c r="G5" s="22" t="s">
        <v>12</v>
      </c>
      <c r="H5" s="22"/>
      <c r="I5" s="23"/>
    </row>
    <row r="6" spans="1:49">
      <c r="A6" s="22" t="s">
        <v>5</v>
      </c>
      <c r="B6" s="22"/>
      <c r="C6" s="22"/>
      <c r="D6" s="22" t="s">
        <v>9</v>
      </c>
      <c r="E6" s="22"/>
      <c r="F6" s="22"/>
      <c r="G6" s="22" t="s">
        <v>13</v>
      </c>
      <c r="H6" s="22"/>
      <c r="I6" s="23"/>
    </row>
    <row r="7" spans="1:49">
      <c r="A7" s="22" t="s">
        <v>6</v>
      </c>
      <c r="B7" s="22"/>
      <c r="C7" s="22"/>
      <c r="D7" s="22" t="s">
        <v>10</v>
      </c>
      <c r="E7" s="22"/>
      <c r="F7" s="22"/>
      <c r="G7" s="22" t="s">
        <v>14</v>
      </c>
      <c r="H7" s="22"/>
      <c r="I7" s="23"/>
    </row>
    <row r="8" spans="1:49" s="4" customFormat="1" ht="8" customHeight="1">
      <c r="A8" s="6"/>
      <c r="B8" s="6"/>
      <c r="C8" s="6"/>
      <c r="D8" s="6"/>
      <c r="E8" s="6"/>
      <c r="F8" s="6"/>
      <c r="G8" s="6"/>
      <c r="H8" s="6"/>
    </row>
    <row r="9" spans="1:49">
      <c r="B9" s="7"/>
      <c r="C9" s="7"/>
      <c r="D9" s="7"/>
      <c r="E9" s="7"/>
      <c r="F9" s="7"/>
      <c r="G9" s="7"/>
      <c r="H9" s="8" t="s">
        <v>28</v>
      </c>
      <c r="I9" s="27"/>
    </row>
    <row r="10" spans="1:49" s="4" customFormat="1">
      <c r="A10" s="6"/>
      <c r="B10" s="6"/>
      <c r="C10" s="6"/>
      <c r="D10" s="6"/>
      <c r="E10" s="6"/>
      <c r="F10" s="6"/>
      <c r="G10" s="6"/>
      <c r="H10" s="6"/>
    </row>
    <row r="11" spans="1:49" s="4" customFormat="1">
      <c r="A11" s="6"/>
      <c r="B11" s="6"/>
      <c r="C11" s="6"/>
      <c r="D11" s="6"/>
      <c r="E11" s="6"/>
      <c r="F11" s="6"/>
      <c r="G11" s="6"/>
      <c r="H11" s="6"/>
    </row>
    <row r="12" spans="1:49" s="2" customFormat="1" ht="23" customHeight="1">
      <c r="A12" s="24" t="s">
        <v>32</v>
      </c>
      <c r="B12" s="24"/>
      <c r="C12" s="24"/>
      <c r="D12" s="24"/>
      <c r="E12" s="24"/>
      <c r="F12" s="24"/>
      <c r="G12" s="24"/>
      <c r="H12" s="24"/>
      <c r="I12" s="2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22" t="s">
        <v>15</v>
      </c>
      <c r="B13" s="22"/>
      <c r="C13" s="22" t="s">
        <v>20</v>
      </c>
      <c r="D13" s="22"/>
      <c r="E13" s="22" t="s">
        <v>21</v>
      </c>
      <c r="F13" s="26"/>
      <c r="G13" s="26"/>
      <c r="H13" s="26"/>
      <c r="I13" s="23"/>
    </row>
    <row r="14" spans="1:49">
      <c r="A14" s="22" t="s">
        <v>16</v>
      </c>
      <c r="B14" s="22"/>
      <c r="C14" s="22" t="s">
        <v>26</v>
      </c>
      <c r="D14" s="22"/>
      <c r="E14" s="22" t="s">
        <v>21</v>
      </c>
      <c r="F14" s="26"/>
      <c r="G14" s="26"/>
      <c r="H14" s="26"/>
      <c r="I14" s="23"/>
    </row>
    <row r="15" spans="1:49">
      <c r="A15" s="22" t="s">
        <v>17</v>
      </c>
      <c r="B15" s="22"/>
      <c r="C15" s="22"/>
      <c r="D15" s="22"/>
      <c r="E15" s="22"/>
      <c r="F15" s="26"/>
      <c r="G15" s="26"/>
      <c r="H15" s="26"/>
      <c r="I15" s="23"/>
    </row>
    <row r="16" spans="1:49">
      <c r="A16" s="22" t="s">
        <v>18</v>
      </c>
      <c r="B16" s="22"/>
      <c r="C16" s="22"/>
      <c r="D16" s="22"/>
      <c r="E16" s="22"/>
      <c r="F16" s="26"/>
      <c r="G16" s="26"/>
      <c r="H16" s="26"/>
      <c r="I16" s="23"/>
    </row>
    <row r="17" spans="1:49">
      <c r="A17" s="22" t="s">
        <v>19</v>
      </c>
      <c r="B17" s="22"/>
      <c r="C17" s="22"/>
      <c r="D17" s="22"/>
      <c r="E17" s="22"/>
      <c r="F17" s="26"/>
      <c r="G17" s="26"/>
      <c r="H17" s="26"/>
      <c r="I17" s="23"/>
    </row>
    <row r="18" spans="1:49" s="4" customFormat="1" ht="5" customHeight="1">
      <c r="A18" s="6"/>
      <c r="B18" s="6"/>
      <c r="C18" s="6"/>
      <c r="D18" s="6"/>
      <c r="E18" s="6"/>
      <c r="F18" s="6"/>
      <c r="G18" s="6"/>
      <c r="H18" s="6"/>
    </row>
    <row r="19" spans="1:49" s="2" customFormat="1" ht="23" customHeight="1">
      <c r="A19" s="24" t="s">
        <v>1</v>
      </c>
      <c r="B19" s="24"/>
      <c r="C19" s="24"/>
      <c r="D19" s="24"/>
      <c r="E19" s="24"/>
      <c r="F19" s="24"/>
      <c r="G19" s="24"/>
      <c r="H19" s="24"/>
      <c r="I19" s="2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>
      <c r="A20" s="22" t="s">
        <v>22</v>
      </c>
      <c r="B20" s="22"/>
      <c r="C20" s="22"/>
      <c r="D20" s="22"/>
      <c r="E20" s="22" t="s">
        <v>23</v>
      </c>
      <c r="F20" s="22"/>
      <c r="G20" s="22"/>
      <c r="H20" s="22"/>
      <c r="I20" s="23"/>
    </row>
    <row r="21" spans="1:49" s="4" customFormat="1" ht="8" customHeight="1">
      <c r="A21" s="6"/>
      <c r="B21" s="6"/>
      <c r="C21" s="6"/>
      <c r="D21" s="6"/>
      <c r="E21" s="6"/>
      <c r="F21" s="6"/>
      <c r="G21" s="6"/>
      <c r="H21" s="6"/>
    </row>
    <row r="22" spans="1:49">
      <c r="B22" s="7"/>
      <c r="C22" s="7"/>
      <c r="D22" s="7"/>
      <c r="E22" s="7"/>
      <c r="F22" s="7"/>
      <c r="G22" s="7"/>
      <c r="H22" s="8" t="s">
        <v>29</v>
      </c>
      <c r="I22" s="27"/>
    </row>
    <row r="23" spans="1:49" s="4" customFormat="1">
      <c r="A23" s="6"/>
      <c r="B23" s="6"/>
      <c r="C23" s="6"/>
      <c r="D23" s="6"/>
      <c r="E23" s="6"/>
      <c r="F23" s="6"/>
      <c r="G23" s="6"/>
      <c r="H23" s="6"/>
    </row>
    <row r="24" spans="1:49" s="4" customFormat="1">
      <c r="A24" s="6"/>
      <c r="B24" s="6"/>
      <c r="C24" s="6"/>
      <c r="D24" s="6"/>
      <c r="E24" s="6"/>
      <c r="F24" s="6"/>
      <c r="G24" s="6"/>
      <c r="H24" s="6"/>
    </row>
    <row r="25" spans="1:49" s="1" customFormat="1" ht="23" customHeight="1">
      <c r="A25" s="20" t="s">
        <v>27</v>
      </c>
      <c r="B25" s="20"/>
      <c r="C25" s="20"/>
      <c r="D25" s="20"/>
      <c r="E25" s="20"/>
      <c r="F25" s="20"/>
      <c r="G25" s="20"/>
      <c r="H25" s="20"/>
      <c r="I25" s="2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4" customFormat="1" ht="8" customHeight="1">
      <c r="A26" s="6"/>
      <c r="B26" s="6"/>
      <c r="C26" s="6"/>
      <c r="D26" s="6"/>
      <c r="E26" s="6"/>
      <c r="F26" s="6"/>
      <c r="G26" s="6"/>
      <c r="H26" s="6"/>
    </row>
    <row r="27" spans="1:49">
      <c r="A27" s="4"/>
      <c r="B27" s="7"/>
      <c r="C27" s="7"/>
      <c r="D27" s="7"/>
      <c r="E27" s="7"/>
      <c r="F27" s="7"/>
      <c r="G27" s="7"/>
      <c r="H27" s="8" t="s">
        <v>30</v>
      </c>
      <c r="I27" s="27"/>
    </row>
    <row r="28" spans="1:49" s="4" customFormat="1">
      <c r="A28" s="6"/>
      <c r="B28" s="6"/>
      <c r="C28" s="6"/>
      <c r="D28" s="6"/>
      <c r="E28" s="6"/>
      <c r="F28" s="6"/>
      <c r="G28" s="6"/>
      <c r="H28" s="6"/>
    </row>
    <row r="29" spans="1:49" s="4" customFormat="1">
      <c r="A29" s="6"/>
      <c r="B29" s="6"/>
      <c r="C29" s="6"/>
      <c r="D29" s="6"/>
      <c r="E29" s="6"/>
      <c r="F29" s="6"/>
      <c r="G29" s="6"/>
      <c r="H29" s="6"/>
    </row>
    <row r="30" spans="1:49" s="3" customFormat="1" ht="40" customHeight="1">
      <c r="A30" s="131" t="s">
        <v>33</v>
      </c>
      <c r="B30" s="131"/>
      <c r="C30" s="131"/>
      <c r="D30" s="131"/>
      <c r="E30" s="131"/>
      <c r="F30" s="131"/>
      <c r="G30" s="131"/>
      <c r="H30" s="131"/>
      <c r="I30" s="131"/>
    </row>
    <row r="31" spans="1:49" s="4" customFormat="1" ht="8" customHeight="1">
      <c r="A31" s="6"/>
      <c r="B31" s="6"/>
      <c r="C31" s="6"/>
      <c r="D31" s="6"/>
      <c r="E31" s="6"/>
      <c r="F31" s="6"/>
      <c r="G31" s="6"/>
      <c r="H31" s="6"/>
    </row>
    <row r="32" spans="1:49">
      <c r="A32" s="6"/>
      <c r="B32" s="6"/>
      <c r="C32" s="6"/>
      <c r="D32" s="6"/>
      <c r="E32" s="4"/>
      <c r="F32" s="4"/>
      <c r="G32" s="6"/>
      <c r="H32" s="8" t="s">
        <v>34</v>
      </c>
      <c r="I32" s="11">
        <f>I9*0.5</f>
        <v>0</v>
      </c>
    </row>
    <row r="33" spans="1:9">
      <c r="A33" s="6"/>
      <c r="B33" s="6"/>
      <c r="C33" s="4"/>
      <c r="D33" s="6"/>
      <c r="E33" s="4"/>
      <c r="F33" s="4"/>
      <c r="G33" s="4"/>
      <c r="H33" s="8" t="s">
        <v>31</v>
      </c>
      <c r="I33" s="12">
        <f>I32*0.9</f>
        <v>0</v>
      </c>
    </row>
    <row r="34" spans="1:9">
      <c r="A34" s="4"/>
      <c r="B34" s="6"/>
      <c r="C34" s="6"/>
      <c r="D34" s="6"/>
      <c r="E34" s="6"/>
      <c r="F34" s="4"/>
      <c r="G34" s="4"/>
      <c r="H34" s="8" t="s">
        <v>2</v>
      </c>
      <c r="I34" s="13">
        <v>0.8</v>
      </c>
    </row>
    <row r="35" spans="1:9">
      <c r="A35" s="6"/>
      <c r="B35" s="6"/>
      <c r="C35" s="6"/>
      <c r="D35" s="6"/>
      <c r="E35" s="6"/>
      <c r="F35" s="4"/>
      <c r="G35" s="4"/>
      <c r="H35" s="4"/>
      <c r="I35" s="10"/>
    </row>
    <row r="36" spans="1:9">
      <c r="A36" s="4"/>
      <c r="B36" s="4"/>
      <c r="C36" s="4"/>
      <c r="D36" s="4"/>
      <c r="E36" s="4"/>
      <c r="F36" s="4"/>
      <c r="G36" s="4"/>
      <c r="H36" s="8" t="s">
        <v>24</v>
      </c>
      <c r="I36" s="10">
        <f>I22*0.6*600</f>
        <v>0</v>
      </c>
    </row>
    <row r="37" spans="1:9">
      <c r="A37" s="4"/>
      <c r="B37" s="4"/>
      <c r="C37" s="4"/>
      <c r="D37" s="4"/>
      <c r="E37" s="4"/>
      <c r="F37" s="4"/>
      <c r="G37" s="4"/>
      <c r="H37" s="8" t="s">
        <v>40</v>
      </c>
      <c r="I37" s="10">
        <f>I27*400</f>
        <v>0</v>
      </c>
    </row>
    <row r="38" spans="1:9" ht="17" thickBot="1">
      <c r="A38" s="4"/>
      <c r="B38" s="4"/>
      <c r="C38" s="4"/>
      <c r="D38" s="4"/>
      <c r="E38" s="4"/>
      <c r="F38" s="4"/>
      <c r="G38" s="4"/>
      <c r="H38" s="9" t="s">
        <v>25</v>
      </c>
      <c r="I38" s="14">
        <f>I36-I37</f>
        <v>0</v>
      </c>
    </row>
    <row r="39" spans="1:9">
      <c r="A39" s="4"/>
      <c r="B39" s="4"/>
      <c r="C39" s="4"/>
      <c r="D39" s="4"/>
      <c r="E39" s="4"/>
      <c r="F39" s="4"/>
      <c r="G39" s="4"/>
      <c r="H39" s="9"/>
      <c r="I39" s="17"/>
    </row>
    <row r="40" spans="1:9" s="4" customFormat="1"/>
    <row r="41" spans="1:9" s="16" customFormat="1" ht="23" customHeight="1">
      <c r="A41" s="20" t="s">
        <v>36</v>
      </c>
      <c r="B41" s="20"/>
      <c r="C41" s="20"/>
      <c r="D41" s="20"/>
      <c r="E41" s="20"/>
      <c r="F41" s="20"/>
      <c r="G41" s="20"/>
      <c r="H41" s="20"/>
      <c r="I41" s="20"/>
    </row>
    <row r="42" spans="1:9" s="18" customFormat="1">
      <c r="A42" s="22" t="s">
        <v>35</v>
      </c>
      <c r="B42" s="22"/>
      <c r="C42" s="22"/>
      <c r="D42" s="22"/>
      <c r="E42" s="22"/>
      <c r="F42" s="22"/>
      <c r="G42" s="22"/>
      <c r="H42" s="22"/>
      <c r="I42" s="22"/>
    </row>
    <row r="43" spans="1:9" s="18" customFormat="1">
      <c r="A43" s="22" t="s">
        <v>38</v>
      </c>
      <c r="B43" s="22"/>
      <c r="C43" s="22"/>
      <c r="D43" s="22"/>
      <c r="E43" s="22"/>
      <c r="F43" s="22"/>
      <c r="G43" s="22"/>
      <c r="H43" s="22"/>
      <c r="I43" s="22"/>
    </row>
    <row r="44" spans="1:9" s="18" customFormat="1">
      <c r="A44" s="22" t="s">
        <v>39</v>
      </c>
      <c r="B44" s="22"/>
      <c r="C44" s="22"/>
      <c r="D44" s="22"/>
      <c r="E44" s="22"/>
      <c r="F44" s="22"/>
      <c r="G44" s="22"/>
      <c r="H44" s="22"/>
      <c r="I44" s="22"/>
    </row>
    <row r="45" spans="1:9" s="18" customFormat="1"/>
    <row r="46" spans="1:9" s="18" customFormat="1"/>
    <row r="47" spans="1:9" s="18" customFormat="1">
      <c r="A47" s="30" t="s">
        <v>42</v>
      </c>
      <c r="C47" s="18" t="s">
        <v>43</v>
      </c>
      <c r="G47" s="18" t="s">
        <v>44</v>
      </c>
    </row>
    <row r="48" spans="1:9" s="18" customFormat="1"/>
    <row r="49" spans="3:9" s="18" customFormat="1">
      <c r="C49" s="29"/>
      <c r="D49" s="29"/>
      <c r="E49" s="29"/>
      <c r="G49" s="29"/>
      <c r="H49" s="29"/>
      <c r="I49" s="29"/>
    </row>
    <row r="50" spans="3:9" s="4" customFormat="1" ht="97" customHeight="1"/>
    <row r="51" spans="3:9" s="4" customFormat="1"/>
    <row r="52" spans="3:9" s="4" customFormat="1"/>
    <row r="53" spans="3:9" s="4" customFormat="1"/>
    <row r="54" spans="3:9" s="4" customFormat="1"/>
    <row r="55" spans="3:9" s="4" customFormat="1"/>
    <row r="56" spans="3:9" s="4" customFormat="1"/>
    <row r="57" spans="3:9" s="4" customFormat="1"/>
    <row r="58" spans="3:9" s="4" customFormat="1"/>
    <row r="59" spans="3:9" s="4" customFormat="1"/>
    <row r="60" spans="3:9" s="4" customFormat="1"/>
    <row r="61" spans="3:9" s="4" customFormat="1"/>
    <row r="62" spans="3:9" s="4" customFormat="1"/>
    <row r="63" spans="3:9" s="4" customFormat="1"/>
    <row r="64" spans="3:9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</sheetData>
  <mergeCells count="3">
    <mergeCell ref="A1:F1"/>
    <mergeCell ref="H1:I1"/>
    <mergeCell ref="A30:I30"/>
  </mergeCells>
  <pageMargins left="0.7" right="0.7" top="0.78740157499999996" bottom="0.78740157499999996" header="0.3" footer="0.3"/>
  <pageSetup paperSize="9" scale="82" fitToHeight="0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E1BA1FD80CD4EAC332ADC5F55E075" ma:contentTypeVersion="15" ma:contentTypeDescription="Create a new document." ma:contentTypeScope="" ma:versionID="9ea819d0c1f0c590150f297916fe37cb">
  <xsd:schema xmlns:xsd="http://www.w3.org/2001/XMLSchema" xmlns:xs="http://www.w3.org/2001/XMLSchema" xmlns:p="http://schemas.microsoft.com/office/2006/metadata/properties" xmlns:ns2="88a273d5-7b15-4402-952f-0dc1b8ff63b5" xmlns:ns3="a81af76a-79b3-45b8-88a4-86c7fb48b2e7" targetNamespace="http://schemas.microsoft.com/office/2006/metadata/properties" ma:root="true" ma:fieldsID="adbb4d21158ac45136d207116597fe4d" ns2:_="" ns3:_="">
    <xsd:import namespace="88a273d5-7b15-4402-952f-0dc1b8ff63b5"/>
    <xsd:import namespace="a81af76a-79b3-45b8-88a4-86c7fb48b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273d5-7b15-4402-952f-0dc1b8ff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f890c8c-b712-4052-abc4-3f8b76e9c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af76a-79b3-45b8-88a4-86c7fb48b2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86d3-4995-40ee-b3bd-9844539c349c}" ma:internalName="TaxCatchAll" ma:showField="CatchAllData" ma:web="a81af76a-79b3-45b8-88a4-86c7fb48b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1af76a-79b3-45b8-88a4-86c7fb48b2e7" xsi:nil="true"/>
    <lcf76f155ced4ddcb4097134ff3c332f xmlns="88a273d5-7b15-4402-952f-0dc1b8ff63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757F55-DBD8-4940-A15B-A25A9BAE886E}"/>
</file>

<file path=customXml/itemProps2.xml><?xml version="1.0" encoding="utf-8"?>
<ds:datastoreItem xmlns:ds="http://schemas.openxmlformats.org/officeDocument/2006/customXml" ds:itemID="{6DAF0A9B-6B08-4353-9BCE-8891C8F8C8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978283-42E1-41E0-BD8A-09EBFD2BB394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8a273d5-7b15-4402-952f-0dc1b8ff63b5"/>
    <ds:schemaRef ds:uri="http://purl.org/dc/terms/"/>
    <ds:schemaRef ds:uri="http://www.w3.org/XML/1998/namespace"/>
    <ds:schemaRef ds:uri="http://purl.org/dc/elements/1.1/"/>
    <ds:schemaRef ds:uri="a81af76a-79b3-45b8-88a4-86c7fb48b2e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Tabelle1 (2)</vt:lpstr>
      <vt:lpstr>Tabelle1!Druckbereich</vt:lpstr>
      <vt:lpstr>'Tabelle1 (2)'!Druckbereich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Brunner</dc:creator>
  <cp:lastModifiedBy>Pascual Brunner</cp:lastModifiedBy>
  <cp:lastPrinted>2024-08-20T12:27:45Z</cp:lastPrinted>
  <dcterms:created xsi:type="dcterms:W3CDTF">2024-03-01T15:59:29Z</dcterms:created>
  <dcterms:modified xsi:type="dcterms:W3CDTF">2024-08-22T09:18:27Z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0x0101003B3E1BA1FD80CD4EAC332ADC5F55E075</vt:lpwstr>
  </property>
  <property fmtid="{D5CDD505-2E9C-101B-9397-08002B2CF9AE}" pid="3" name="MediaServiceImageTags">
    <vt:lpwstr/>
  </property>
</Properties>
</file>